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J" sheetId="1" r:id="rId1"/>
  </sheets>
  <externalReferences>
    <externalReference r:id="rId4"/>
  </externalReferences>
  <definedNames>
    <definedName name="_xlnm.Print_Area" localSheetId="0">'J'!$A$1:$M$171</definedName>
  </definedNames>
  <calcPr fullCalcOnLoad="1"/>
</workbook>
</file>

<file path=xl/sharedStrings.xml><?xml version="1.0" encoding="utf-8"?>
<sst xmlns="http://schemas.openxmlformats.org/spreadsheetml/2006/main" count="138" uniqueCount="122">
  <si>
    <t>ANNEXURE J: INTERGOVERNMENTAL PROJECT PIPELINE</t>
  </si>
  <si>
    <t xml:space="preserve">Metro: </t>
  </si>
  <si>
    <t>Nelson Mandela Bay Municipality</t>
  </si>
  <si>
    <t>Priority</t>
  </si>
  <si>
    <t>Project Description</t>
  </si>
  <si>
    <t>Municipal</t>
  </si>
  <si>
    <t>Grant</t>
  </si>
  <si>
    <t>Provincial</t>
  </si>
  <si>
    <t>National</t>
  </si>
  <si>
    <t>PRASA</t>
  </si>
  <si>
    <t xml:space="preserve">Transnet </t>
  </si>
  <si>
    <t>SANRAL</t>
  </si>
  <si>
    <t>ESKOM</t>
  </si>
  <si>
    <t>ACSA</t>
  </si>
  <si>
    <t>PPP</t>
  </si>
  <si>
    <t>Total</t>
  </si>
  <si>
    <t>INTEGRATION ZONE 1: PRIORITY INTEGRATION ZONE ONE (PE CBD/Ibhayi/ Motherwell)</t>
  </si>
  <si>
    <t xml:space="preserve">Ibhayi/Injoli Precinct Development </t>
  </si>
  <si>
    <t xml:space="preserve">Njoli Route Readiness </t>
  </si>
  <si>
    <t xml:space="preserve">Waste Beneficiation Park </t>
  </si>
  <si>
    <t xml:space="preserve">Commercial Road Upgrade </t>
  </si>
  <si>
    <t>Not Budgeted yet</t>
  </si>
  <si>
    <t xml:space="preserve">Manganese Terminal </t>
  </si>
  <si>
    <t>Other</t>
  </si>
  <si>
    <t xml:space="preserve">PE Station Upgrade </t>
  </si>
  <si>
    <t xml:space="preserve">TBC </t>
  </si>
  <si>
    <t>Media Art Centre</t>
  </si>
  <si>
    <t>TBC</t>
  </si>
  <si>
    <t>X</t>
  </si>
  <si>
    <t xml:space="preserve">Residential Development </t>
  </si>
  <si>
    <t xml:space="preserve">Road Infrastructure </t>
  </si>
  <si>
    <t xml:space="preserve">Precinct Development Plan </t>
  </si>
  <si>
    <t>VMS- Fleming St/North Union St</t>
  </si>
  <si>
    <t>Development of Njoli Sqaure</t>
  </si>
  <si>
    <t>South End Mixed Use</t>
  </si>
  <si>
    <t xml:space="preserve">Baakens Park </t>
  </si>
  <si>
    <t>River  Rehabilitation</t>
  </si>
  <si>
    <t>Balance of Programme</t>
  </si>
  <si>
    <t>Sub-total Integration Zone 1</t>
  </si>
  <si>
    <t>INTEGRATION ZONE 2 (IZ2): PRIORITY INTEGRATION ZONE TWO (Korsten/ Standford/ Uitenhage)</t>
  </si>
  <si>
    <t>Stanford Road Corridor</t>
  </si>
  <si>
    <t>Cleary Park Public Transport Precinct</t>
  </si>
  <si>
    <t>Kwa-Nobuhle/Uitenhage Route Readiness-Infrastructure Required</t>
  </si>
  <si>
    <t xml:space="preserve">Kwa-Nobuhle Estate </t>
  </si>
  <si>
    <t xml:space="preserve">Logisdics park </t>
  </si>
  <si>
    <t>Uitenhage Railway Sheds (Unblocking of the development)</t>
  </si>
  <si>
    <t xml:space="preserve">Precinct Planning </t>
  </si>
  <si>
    <t xml:space="preserve">Jachtvlakte Development </t>
  </si>
  <si>
    <t>Chatty Link Road Phase 2</t>
  </si>
  <si>
    <t>Sub-total Integration Zone 2</t>
  </si>
  <si>
    <t>SUB-TOTAL INTEGRATION ZONES</t>
  </si>
  <si>
    <t>GROWTH AREA 1 (GA1): N2 NODAL DEVELOPMENT AREA</t>
  </si>
  <si>
    <t>Bay West Precinct</t>
  </si>
  <si>
    <t xml:space="preserve">Utopia Precinct </t>
  </si>
  <si>
    <t xml:space="preserve">N2 North Precinct </t>
  </si>
  <si>
    <t>Low Income Residential Development</t>
  </si>
  <si>
    <t>Sub-total Growth Area 1</t>
  </si>
  <si>
    <t>GROWTH AREA 2 (GA2): FAIRVIEW DEVELOPMENT AREA</t>
  </si>
  <si>
    <t>Residenatial Development - Fairview Links Social Housing Complete</t>
  </si>
  <si>
    <t>Residential Development: Willowdene Social Housing Complete</t>
  </si>
  <si>
    <t>Bulk Services: Willowdene Ext under implementation</t>
  </si>
  <si>
    <t>Integrated Public Transport: Fairview Links Ext</t>
  </si>
  <si>
    <t>Sub-total Growth Area 2</t>
  </si>
  <si>
    <t>GROWTH AREA 3 (GA3): WALMER/ SUMMERSTRAND DEVELOPMENT AREAS</t>
  </si>
  <si>
    <t>Upgrading of Fountain Road  (Walmer Qgeberha)</t>
  </si>
  <si>
    <t xml:space="preserve">Western Structure Route </t>
  </si>
  <si>
    <t>Sub-total Growth Area 3</t>
  </si>
  <si>
    <t xml:space="preserve">GROWTH AREA 4 (GA4): MOTHERWELL/ WELLS ESTATE </t>
  </si>
  <si>
    <t>Motherwell commuter rail corridor project</t>
  </si>
  <si>
    <t>Motherwell Precinct Design</t>
  </si>
  <si>
    <t xml:space="preserve">Integrated Public Transport </t>
  </si>
  <si>
    <t>Economic Development  (Film Center - NFVF)</t>
  </si>
  <si>
    <t xml:space="preserve">Integrated Housing </t>
  </si>
  <si>
    <t xml:space="preserve">PRASA Rail Corridor </t>
  </si>
  <si>
    <t>Sub-total Growth Area 4</t>
  </si>
  <si>
    <t>SUB-TOTAL GROWTH AREAS</t>
  </si>
  <si>
    <t>MARGINALISED AREAS: INFORMAL SETTLEMENTS IN-SITU DEVELOPMENT</t>
  </si>
  <si>
    <t>Approx No of erven</t>
  </si>
  <si>
    <t>Uitenhage (Erf 818-863)</t>
  </si>
  <si>
    <t>Uitenhage (Erf 29669)</t>
  </si>
  <si>
    <t>Uitenhage (Erff 7927)</t>
  </si>
  <si>
    <t>Mandelaville</t>
  </si>
  <si>
    <t>Ekuphumleni</t>
  </si>
  <si>
    <t>Kalipa</t>
  </si>
  <si>
    <t>Kuyga Phase 3</t>
  </si>
  <si>
    <t>Singaphi</t>
  </si>
  <si>
    <t>Walmer Gqeberha Developments</t>
  </si>
  <si>
    <t>Kleinskool Kliprand</t>
  </si>
  <si>
    <t>Nkatha Seyisi</t>
  </si>
  <si>
    <t>Raymond Mhlaba (Buyambo)</t>
  </si>
  <si>
    <t>Tyinira Endlovini</t>
  </si>
  <si>
    <t>relocation</t>
  </si>
  <si>
    <t>Uitenhage (Erf 12931)</t>
  </si>
  <si>
    <t>McCarthy Land (Erf 6480 , Afghanistan)</t>
  </si>
  <si>
    <t>Uitenhage (Erf 3179)</t>
  </si>
  <si>
    <t>MK Silvertown 2 Qaqawuli (Phase 1)</t>
  </si>
  <si>
    <t>MK Silvertown 2 Qaqawuli (Phase 2)</t>
  </si>
  <si>
    <t>Sub-total Marginalised Areas</t>
  </si>
  <si>
    <t>MARGINALISED AREAS: OTHER</t>
  </si>
  <si>
    <t>Sub-total Other Marginalised Areas</t>
  </si>
  <si>
    <t>SUB-TOTAL MARGINALISED AREAS</t>
  </si>
  <si>
    <t>ECONOMIC DEVELOPMENT NODES</t>
  </si>
  <si>
    <t xml:space="preserve">Not Budgeted </t>
  </si>
  <si>
    <t>SUB-TOTAL ECONOMIC NODES</t>
  </si>
  <si>
    <t>CITY-WIDE PROJECTS</t>
  </si>
  <si>
    <t>Road Upgrade R335</t>
  </si>
  <si>
    <t>Road Upgrade R75 (Re-surfascing &amp; maintenance)</t>
  </si>
  <si>
    <t xml:space="preserve">Western Arterial - N2 to Cape Road (R101) </t>
  </si>
  <si>
    <t xml:space="preserve">Western arterial - Cape Road (R101) to Standford Road. </t>
  </si>
  <si>
    <t xml:space="preserve">Western Arterial / N2 Interchange. </t>
  </si>
  <si>
    <t>Sub-total City Wide Projects</t>
  </si>
  <si>
    <t>OTHER CATALYTIC PROJECTS (INTER-GOVERNMENTAL)</t>
  </si>
  <si>
    <t>Nooitgedaacht Phase 3</t>
  </si>
  <si>
    <t>Bore hole Water Exploration</t>
  </si>
  <si>
    <t xml:space="preserve">Western Desaliation </t>
  </si>
  <si>
    <t>Coega Wastewater treatment Works</t>
  </si>
  <si>
    <t xml:space="preserve">Coega Return Effluent </t>
  </si>
  <si>
    <t xml:space="preserve">Non-Revenue Water </t>
  </si>
  <si>
    <t>ACSA - Nelson Mandela Bay Airport</t>
  </si>
  <si>
    <t>Sub-total Other Catyalitic Projects</t>
  </si>
  <si>
    <t>SUB-TOTAL CITY WIDE PROJECTS</t>
  </si>
  <si>
    <t>TOTAL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</si>
</sst>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R&quot;\ * #,##0_ ;_ &quot;R&quot;\ * \-#,##0_ ;_ &quot;R&quot;\ * &quot;-&quot;??_ ;_ @_ "/>
    <numFmt numFmtId="165" formatCode="&quot;R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right" vertical="top"/>
    </xf>
    <xf numFmtId="164" fontId="44" fillId="0" borderId="10" xfId="45" applyNumberFormat="1" applyFont="1" applyBorder="1" applyAlignment="1">
      <alignment vertical="top"/>
    </xf>
    <xf numFmtId="164" fontId="44" fillId="0" borderId="10" xfId="45" applyNumberFormat="1" applyFont="1" applyBorder="1" applyAlignment="1">
      <alignment horizontal="right" vertical="top"/>
    </xf>
    <xf numFmtId="164" fontId="46" fillId="34" borderId="10" xfId="45" applyNumberFormat="1" applyFont="1" applyFill="1" applyBorder="1" applyAlignment="1">
      <alignment horizontal="right" vertical="top"/>
    </xf>
    <xf numFmtId="164" fontId="44" fillId="0" borderId="11" xfId="45" applyNumberFormat="1" applyFont="1" applyBorder="1" applyAlignment="1">
      <alignment vertical="top"/>
    </xf>
    <xf numFmtId="164" fontId="44" fillId="0" borderId="12" xfId="45" applyNumberFormat="1" applyFont="1" applyFill="1" applyBorder="1" applyAlignment="1">
      <alignment vertical="top"/>
    </xf>
    <xf numFmtId="164" fontId="44" fillId="35" borderId="10" xfId="45" applyNumberFormat="1" applyFont="1" applyFill="1" applyBorder="1" applyAlignment="1">
      <alignment vertical="top"/>
    </xf>
    <xf numFmtId="164" fontId="44" fillId="35" borderId="10" xfId="45" applyNumberFormat="1" applyFont="1" applyFill="1" applyBorder="1" applyAlignment="1">
      <alignment horizontal="right" vertical="top"/>
    </xf>
    <xf numFmtId="164" fontId="44" fillId="35" borderId="10" xfId="45" applyNumberFormat="1" applyFont="1" applyFill="1" applyBorder="1" applyAlignment="1">
      <alignment vertical="top" wrapText="1"/>
    </xf>
    <xf numFmtId="164" fontId="47" fillId="35" borderId="13" xfId="45" applyNumberFormat="1" applyFont="1" applyFill="1" applyBorder="1" applyAlignment="1">
      <alignment horizontal="justify" vertical="top"/>
    </xf>
    <xf numFmtId="164" fontId="44" fillId="0" borderId="10" xfId="45" applyNumberFormat="1" applyFont="1" applyFill="1" applyBorder="1" applyAlignment="1">
      <alignment vertical="top" wrapText="1"/>
    </xf>
    <xf numFmtId="164" fontId="47" fillId="0" borderId="0" xfId="45" applyNumberFormat="1" applyFont="1" applyFill="1" applyAlignment="1">
      <alignment horizontal="justify" vertical="top"/>
    </xf>
    <xf numFmtId="164" fontId="44" fillId="0" borderId="10" xfId="45" applyNumberFormat="1" applyFont="1" applyFill="1" applyBorder="1" applyAlignment="1">
      <alignment vertical="top"/>
    </xf>
    <xf numFmtId="164" fontId="48" fillId="34" borderId="10" xfId="45" applyNumberFormat="1" applyFont="1" applyFill="1" applyBorder="1" applyAlignment="1">
      <alignment horizontal="right" vertical="top"/>
    </xf>
    <xf numFmtId="164" fontId="44" fillId="0" borderId="10" xfId="45" applyNumberFormat="1" applyFont="1" applyBorder="1" applyAlignment="1">
      <alignment vertical="top" wrapText="1"/>
    </xf>
    <xf numFmtId="164" fontId="44" fillId="0" borderId="14" xfId="45" applyNumberFormat="1" applyFont="1" applyFill="1" applyBorder="1" applyAlignment="1">
      <alignment vertical="top"/>
    </xf>
    <xf numFmtId="164" fontId="46" fillId="17" borderId="10" xfId="45" applyNumberFormat="1" applyFont="1" applyFill="1" applyBorder="1" applyAlignment="1">
      <alignment horizontal="right" vertical="top"/>
    </xf>
    <xf numFmtId="164" fontId="46" fillId="17" borderId="10" xfId="45" applyNumberFormat="1" applyFont="1" applyFill="1" applyBorder="1" applyAlignment="1">
      <alignment vertical="top"/>
    </xf>
    <xf numFmtId="164" fontId="46" fillId="35" borderId="15" xfId="45" applyNumberFormat="1" applyFont="1" applyFill="1" applyBorder="1" applyAlignment="1">
      <alignment horizontal="right" vertical="top"/>
    </xf>
    <xf numFmtId="164" fontId="46" fillId="35" borderId="16" xfId="45" applyNumberFormat="1" applyFont="1" applyFill="1" applyBorder="1" applyAlignment="1">
      <alignment vertical="top"/>
    </xf>
    <xf numFmtId="164" fontId="46" fillId="35" borderId="16" xfId="45" applyNumberFormat="1" applyFont="1" applyFill="1" applyBorder="1" applyAlignment="1">
      <alignment horizontal="right" vertical="top"/>
    </xf>
    <xf numFmtId="164" fontId="46" fillId="35" borderId="13" xfId="45" applyNumberFormat="1" applyFont="1" applyFill="1" applyBorder="1" applyAlignment="1">
      <alignment horizontal="right" vertical="top"/>
    </xf>
    <xf numFmtId="0" fontId="44" fillId="35" borderId="0" xfId="0" applyFont="1" applyFill="1" applyAlignment="1">
      <alignment vertical="top"/>
    </xf>
    <xf numFmtId="165" fontId="44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164" fontId="44" fillId="35" borderId="10" xfId="45" applyNumberFormat="1" applyFont="1" applyFill="1" applyBorder="1" applyAlignment="1">
      <alignment horizontal="left" vertical="top"/>
    </xf>
    <xf numFmtId="164" fontId="44" fillId="35" borderId="10" xfId="45" applyNumberFormat="1" applyFont="1" applyFill="1" applyBorder="1" applyAlignment="1">
      <alignment horizontal="left" vertical="top" wrapText="1"/>
    </xf>
    <xf numFmtId="164" fontId="44" fillId="0" borderId="13" xfId="45" applyNumberFormat="1" applyFont="1" applyFill="1" applyBorder="1" applyAlignment="1">
      <alignment vertical="top" wrapText="1"/>
    </xf>
    <xf numFmtId="164" fontId="46" fillId="16" borderId="10" xfId="45" applyNumberFormat="1" applyFont="1" applyFill="1" applyBorder="1" applyAlignment="1">
      <alignment horizontal="right" vertical="top"/>
    </xf>
    <xf numFmtId="164" fontId="44" fillId="35" borderId="16" xfId="45" applyNumberFormat="1" applyFont="1" applyFill="1" applyBorder="1" applyAlignment="1">
      <alignment horizontal="right" vertical="top"/>
    </xf>
    <xf numFmtId="164" fontId="44" fillId="35" borderId="13" xfId="45" applyNumberFormat="1" applyFont="1" applyFill="1" applyBorder="1" applyAlignment="1">
      <alignment horizontal="right" vertical="top"/>
    </xf>
    <xf numFmtId="164" fontId="4" fillId="35" borderId="10" xfId="45" applyNumberFormat="1" applyFont="1" applyFill="1" applyBorder="1" applyAlignment="1">
      <alignment vertical="center" wrapText="1"/>
    </xf>
    <xf numFmtId="164" fontId="44" fillId="35" borderId="10" xfId="45" applyNumberFormat="1" applyFont="1" applyFill="1" applyBorder="1" applyAlignment="1">
      <alignment vertical="center"/>
    </xf>
    <xf numFmtId="164" fontId="44" fillId="0" borderId="10" xfId="45" applyNumberFormat="1" applyFont="1" applyFill="1" applyBorder="1" applyAlignment="1">
      <alignment vertical="center"/>
    </xf>
    <xf numFmtId="164" fontId="44" fillId="0" borderId="10" xfId="45" applyNumberFormat="1" applyFont="1" applyFill="1" applyBorder="1" applyAlignment="1">
      <alignment horizontal="left" vertical="center" wrapText="1"/>
    </xf>
    <xf numFmtId="164" fontId="46" fillId="36" borderId="10" xfId="45" applyNumberFormat="1" applyFont="1" applyFill="1" applyBorder="1" applyAlignment="1">
      <alignment horizontal="right" vertical="top"/>
    </xf>
    <xf numFmtId="164" fontId="9" fillId="15" borderId="10" xfId="45" applyNumberFormat="1" applyFont="1" applyFill="1" applyBorder="1" applyAlignment="1">
      <alignment horizontal="right" vertical="top"/>
    </xf>
    <xf numFmtId="164" fontId="46" fillId="9" borderId="10" xfId="45" applyNumberFormat="1" applyFont="1" applyFill="1" applyBorder="1" applyAlignment="1">
      <alignment horizontal="right" vertical="top"/>
    </xf>
    <xf numFmtId="164" fontId="48" fillId="34" borderId="10" xfId="45" applyNumberFormat="1" applyFont="1" applyFill="1" applyBorder="1" applyAlignment="1">
      <alignment horizontal="right" vertical="top" wrapText="1"/>
    </xf>
    <xf numFmtId="164" fontId="46" fillId="37" borderId="10" xfId="45" applyNumberFormat="1" applyFont="1" applyFill="1" applyBorder="1" applyAlignment="1">
      <alignment horizontal="right" vertical="top"/>
    </xf>
    <xf numFmtId="164" fontId="46" fillId="33" borderId="10" xfId="45" applyNumberFormat="1" applyFont="1" applyFill="1" applyBorder="1" applyAlignment="1">
      <alignment horizontal="right" vertical="top"/>
    </xf>
    <xf numFmtId="164" fontId="44" fillId="33" borderId="10" xfId="45" applyNumberFormat="1" applyFont="1" applyFill="1" applyBorder="1" applyAlignment="1">
      <alignment vertical="top"/>
    </xf>
    <xf numFmtId="165" fontId="44" fillId="0" borderId="0" xfId="0" applyNumberFormat="1" applyFont="1" applyAlignment="1">
      <alignment horizontal="right" vertical="top"/>
    </xf>
    <xf numFmtId="164" fontId="44" fillId="0" borderId="0" xfId="0" applyNumberFormat="1" applyFont="1" applyAlignment="1">
      <alignment horizontal="right" vertical="top"/>
    </xf>
    <xf numFmtId="164" fontId="46" fillId="36" borderId="15" xfId="45" applyNumberFormat="1" applyFont="1" applyFill="1" applyBorder="1" applyAlignment="1">
      <alignment horizontal="left" vertical="top"/>
    </xf>
    <xf numFmtId="164" fontId="46" fillId="36" borderId="16" xfId="45" applyNumberFormat="1" applyFont="1" applyFill="1" applyBorder="1" applyAlignment="1">
      <alignment horizontal="left" vertical="top"/>
    </xf>
    <xf numFmtId="164" fontId="46" fillId="36" borderId="13" xfId="45" applyNumberFormat="1" applyFont="1" applyFill="1" applyBorder="1" applyAlignment="1">
      <alignment horizontal="left" vertical="top"/>
    </xf>
    <xf numFmtId="164" fontId="8" fillId="15" borderId="10" xfId="45" applyNumberFormat="1" applyFont="1" applyFill="1" applyBorder="1" applyAlignment="1">
      <alignment horizontal="left" vertical="top"/>
    </xf>
    <xf numFmtId="164" fontId="46" fillId="37" borderId="15" xfId="45" applyNumberFormat="1" applyFont="1" applyFill="1" applyBorder="1" applyAlignment="1">
      <alignment horizontal="left" vertical="top"/>
    </xf>
    <xf numFmtId="164" fontId="46" fillId="37" borderId="16" xfId="45" applyNumberFormat="1" applyFont="1" applyFill="1" applyBorder="1" applyAlignment="1">
      <alignment horizontal="left" vertical="top"/>
    </xf>
    <xf numFmtId="164" fontId="46" fillId="37" borderId="13" xfId="45" applyNumberFormat="1" applyFont="1" applyFill="1" applyBorder="1" applyAlignment="1">
      <alignment horizontal="left" vertical="top"/>
    </xf>
    <xf numFmtId="0" fontId="45" fillId="17" borderId="15" xfId="0" applyFont="1" applyFill="1" applyBorder="1" applyAlignment="1">
      <alignment horizontal="left" vertical="top" wrapText="1"/>
    </xf>
    <xf numFmtId="0" fontId="45" fillId="17" borderId="16" xfId="0" applyFont="1" applyFill="1" applyBorder="1" applyAlignment="1">
      <alignment horizontal="left" vertical="top" wrapText="1"/>
    </xf>
    <xf numFmtId="0" fontId="45" fillId="17" borderId="13" xfId="0" applyFont="1" applyFill="1" applyBorder="1" applyAlignment="1">
      <alignment horizontal="left" vertical="top" wrapText="1"/>
    </xf>
    <xf numFmtId="164" fontId="46" fillId="17" borderId="15" xfId="45" applyNumberFormat="1" applyFont="1" applyFill="1" applyBorder="1" applyAlignment="1">
      <alignment horizontal="left" vertical="top" wrapText="1"/>
    </xf>
    <xf numFmtId="164" fontId="46" fillId="17" borderId="16" xfId="45" applyNumberFormat="1" applyFont="1" applyFill="1" applyBorder="1" applyAlignment="1">
      <alignment horizontal="left" vertical="top" wrapText="1"/>
    </xf>
    <xf numFmtId="164" fontId="46" fillId="17" borderId="13" xfId="45" applyNumberFormat="1" applyFont="1" applyFill="1" applyBorder="1" applyAlignment="1">
      <alignment horizontal="left" vertical="top" wrapText="1"/>
    </xf>
    <xf numFmtId="164" fontId="46" fillId="16" borderId="15" xfId="45" applyNumberFormat="1" applyFont="1" applyFill="1" applyBorder="1" applyAlignment="1">
      <alignment horizontal="left" vertical="top" wrapText="1"/>
    </xf>
    <xf numFmtId="164" fontId="46" fillId="16" borderId="16" xfId="45" applyNumberFormat="1" applyFont="1" applyFill="1" applyBorder="1" applyAlignment="1">
      <alignment horizontal="left" vertical="top" wrapText="1"/>
    </xf>
    <xf numFmtId="164" fontId="46" fillId="16" borderId="13" xfId="45" applyNumberFormat="1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I%20J%20K%20of%20BEPP%20Annexures%20I%20to%20K%206%20May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I"/>
      <sheetName val="J"/>
      <sheetName val="K"/>
      <sheetName val="Sheet1"/>
    </sheetNames>
    <sheetDataSet>
      <sheetData sheetId="0">
        <row r="8">
          <cell r="E8">
            <v>14000000</v>
          </cell>
        </row>
        <row r="11">
          <cell r="E11">
            <v>60000000</v>
          </cell>
        </row>
        <row r="14">
          <cell r="E14">
            <v>19766000000</v>
          </cell>
        </row>
        <row r="15">
          <cell r="E15">
            <v>3500000</v>
          </cell>
        </row>
        <row r="16">
          <cell r="E16">
            <v>650000</v>
          </cell>
        </row>
        <row r="28">
          <cell r="E28">
            <v>50000000</v>
          </cell>
        </row>
        <row r="36">
          <cell r="E36">
            <v>20000000</v>
          </cell>
        </row>
        <row r="39">
          <cell r="H39">
            <v>1000000</v>
          </cell>
        </row>
        <row r="46">
          <cell r="E46">
            <v>788000</v>
          </cell>
        </row>
        <row r="47">
          <cell r="E47">
            <v>231134352</v>
          </cell>
        </row>
        <row r="57">
          <cell r="E57">
            <v>650000</v>
          </cell>
        </row>
        <row r="59">
          <cell r="H59">
            <v>141000000</v>
          </cell>
        </row>
        <row r="80">
          <cell r="E80">
            <v>75148199</v>
          </cell>
        </row>
        <row r="91">
          <cell r="E91">
            <v>42000000</v>
          </cell>
        </row>
        <row r="111">
          <cell r="E111">
            <v>164000000</v>
          </cell>
        </row>
        <row r="112">
          <cell r="E112">
            <v>220000000</v>
          </cell>
        </row>
        <row r="113">
          <cell r="E113">
            <v>150000000</v>
          </cell>
        </row>
        <row r="121">
          <cell r="E121">
            <v>1039000000</v>
          </cell>
        </row>
        <row r="123">
          <cell r="J123">
            <v>1700000000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28125" style="4" customWidth="1"/>
    <col min="2" max="2" width="39.00390625" style="4" customWidth="1"/>
    <col min="3" max="3" width="20.28125" style="3" customWidth="1"/>
    <col min="4" max="4" width="18.28125" style="3" customWidth="1"/>
    <col min="5" max="5" width="15.7109375" style="3" customWidth="1"/>
    <col min="6" max="7" width="18.7109375" style="3" customWidth="1"/>
    <col min="8" max="8" width="18.28125" style="3" customWidth="1"/>
    <col min="9" max="9" width="18.57421875" style="3" customWidth="1"/>
    <col min="10" max="10" width="13.7109375" style="3" customWidth="1"/>
    <col min="11" max="11" width="18.421875" style="3" customWidth="1"/>
    <col min="12" max="12" width="17.8515625" style="3" customWidth="1"/>
    <col min="13" max="13" width="19.8515625" style="3" customWidth="1"/>
    <col min="14" max="14" width="19.57421875" style="4" customWidth="1"/>
    <col min="15" max="16384" width="9.140625" style="4" customWidth="1"/>
  </cols>
  <sheetData>
    <row r="1" spans="1:2" ht="20.25">
      <c r="A1" s="1" t="s">
        <v>0</v>
      </c>
      <c r="B1" s="2"/>
    </row>
    <row r="2" spans="1:2" ht="15.75">
      <c r="A2" s="5" t="s">
        <v>1</v>
      </c>
      <c r="B2" s="5" t="s">
        <v>2</v>
      </c>
    </row>
    <row r="4" spans="1:13" ht="15.75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ht="15.75">
      <c r="A5" s="58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5">
      <c r="A6" s="8">
        <v>1</v>
      </c>
      <c r="B6" s="8" t="s">
        <v>17</v>
      </c>
      <c r="C6" s="9">
        <v>64550983</v>
      </c>
      <c r="D6" s="9">
        <v>121000000</v>
      </c>
      <c r="E6" s="9"/>
      <c r="F6" s="9"/>
      <c r="G6" s="9"/>
      <c r="H6" s="9"/>
      <c r="I6" s="9"/>
      <c r="J6" s="9"/>
      <c r="K6" s="9"/>
      <c r="L6" s="9"/>
      <c r="M6" s="10">
        <f>SUM(C6:L6)</f>
        <v>185550983</v>
      </c>
    </row>
    <row r="7" spans="1:13" ht="15">
      <c r="A7" s="8">
        <v>1</v>
      </c>
      <c r="B7" s="8" t="s">
        <v>18</v>
      </c>
      <c r="C7" s="9"/>
      <c r="D7" s="9"/>
      <c r="E7" s="9"/>
      <c r="F7" s="9">
        <v>179626.347</v>
      </c>
      <c r="G7" s="9"/>
      <c r="H7" s="9"/>
      <c r="I7" s="9"/>
      <c r="J7" s="9"/>
      <c r="K7" s="9"/>
      <c r="L7" s="9"/>
      <c r="M7" s="10">
        <f>SUM(C7:L7)</f>
        <v>179626.347</v>
      </c>
    </row>
    <row r="8" spans="1:13" ht="15">
      <c r="A8" s="8">
        <v>1</v>
      </c>
      <c r="B8" s="8" t="s">
        <v>19</v>
      </c>
      <c r="C8" s="9">
        <v>0</v>
      </c>
      <c r="D8" s="9">
        <v>33000</v>
      </c>
      <c r="E8" s="9"/>
      <c r="F8" s="9"/>
      <c r="G8" s="9"/>
      <c r="H8" s="9"/>
      <c r="I8" s="9"/>
      <c r="J8" s="9"/>
      <c r="K8" s="9"/>
      <c r="L8" s="9">
        <v>4000000</v>
      </c>
      <c r="M8" s="10">
        <f aca="true" t="shared" si="0" ref="M8:M25">SUM(C8:L8)</f>
        <v>4033000</v>
      </c>
    </row>
    <row r="9" spans="1:13" ht="15">
      <c r="A9" s="8"/>
      <c r="B9" s="8" t="s">
        <v>20</v>
      </c>
      <c r="C9" s="9"/>
      <c r="D9" s="9"/>
      <c r="E9" s="9"/>
      <c r="F9" s="9"/>
      <c r="G9" s="9"/>
      <c r="H9" s="9"/>
      <c r="I9" s="9" t="s">
        <v>21</v>
      </c>
      <c r="J9" s="9"/>
      <c r="K9" s="9"/>
      <c r="L9" s="9"/>
      <c r="M9" s="10">
        <f t="shared" si="0"/>
        <v>0</v>
      </c>
    </row>
    <row r="10" spans="1:13" ht="15">
      <c r="A10" s="8">
        <v>1</v>
      </c>
      <c r="B10" s="8" t="s">
        <v>22</v>
      </c>
      <c r="C10" s="9"/>
      <c r="D10" s="9"/>
      <c r="E10" s="9"/>
      <c r="F10" s="9"/>
      <c r="G10" s="9"/>
      <c r="H10" s="9">
        <v>8000000</v>
      </c>
      <c r="I10" s="9"/>
      <c r="J10" s="9"/>
      <c r="K10" s="9"/>
      <c r="L10" s="9"/>
      <c r="M10" s="10">
        <f t="shared" si="0"/>
        <v>8000000</v>
      </c>
    </row>
    <row r="11" spans="1:13" ht="15">
      <c r="A11" s="11" t="s">
        <v>23</v>
      </c>
      <c r="B11" s="12" t="s">
        <v>24</v>
      </c>
      <c r="C11" s="9"/>
      <c r="D11" s="9"/>
      <c r="E11" s="9"/>
      <c r="F11" s="9"/>
      <c r="G11" s="9" t="s">
        <v>25</v>
      </c>
      <c r="H11" s="9"/>
      <c r="I11" s="9"/>
      <c r="J11" s="9"/>
      <c r="K11" s="9"/>
      <c r="L11" s="9"/>
      <c r="M11" s="10">
        <f t="shared" si="0"/>
        <v>0</v>
      </c>
    </row>
    <row r="12" spans="1:13" ht="15">
      <c r="A12" s="8"/>
      <c r="B12" s="13" t="s">
        <v>26</v>
      </c>
      <c r="C12" s="14">
        <f>'[1]Annexure I'!E50</f>
        <v>0</v>
      </c>
      <c r="D12" s="9" t="s">
        <v>27</v>
      </c>
      <c r="E12" s="14" t="s">
        <v>28</v>
      </c>
      <c r="F12" s="9"/>
      <c r="G12" s="9"/>
      <c r="H12" s="9"/>
      <c r="I12" s="9"/>
      <c r="J12" s="9"/>
      <c r="K12" s="9"/>
      <c r="L12" s="14" t="s">
        <v>28</v>
      </c>
      <c r="M12" s="10">
        <f t="shared" si="0"/>
        <v>0</v>
      </c>
    </row>
    <row r="13" spans="1:13" ht="15">
      <c r="A13" s="8"/>
      <c r="B13" s="15" t="s">
        <v>29</v>
      </c>
      <c r="C13" s="14"/>
      <c r="D13" s="9" t="s">
        <v>27</v>
      </c>
      <c r="E13" s="14" t="s">
        <v>28</v>
      </c>
      <c r="F13" s="9"/>
      <c r="G13" s="9"/>
      <c r="H13" s="9"/>
      <c r="I13" s="9"/>
      <c r="J13" s="9"/>
      <c r="K13" s="9"/>
      <c r="L13" s="14" t="s">
        <v>28</v>
      </c>
      <c r="M13" s="10">
        <f t="shared" si="0"/>
        <v>0</v>
      </c>
    </row>
    <row r="14" spans="1:13" ht="15">
      <c r="A14" s="8"/>
      <c r="B14" s="15" t="s">
        <v>30</v>
      </c>
      <c r="C14" s="14">
        <f>'[1]Annexure I'!E15</f>
        <v>3500000</v>
      </c>
      <c r="D14" s="9" t="s">
        <v>27</v>
      </c>
      <c r="E14" s="14" t="s">
        <v>28</v>
      </c>
      <c r="F14" s="9"/>
      <c r="G14" s="9"/>
      <c r="H14" s="9"/>
      <c r="I14" s="9"/>
      <c r="J14" s="9"/>
      <c r="K14" s="9"/>
      <c r="L14" s="14" t="s">
        <v>28</v>
      </c>
      <c r="M14" s="10">
        <f t="shared" si="0"/>
        <v>3500000</v>
      </c>
    </row>
    <row r="15" spans="1:13" ht="15">
      <c r="A15" s="8"/>
      <c r="B15" s="15" t="s">
        <v>31</v>
      </c>
      <c r="C15" s="14">
        <f>'[1]Annexure I'!E16</f>
        <v>650000</v>
      </c>
      <c r="D15" s="9" t="s">
        <v>27</v>
      </c>
      <c r="E15" s="14" t="s">
        <v>28</v>
      </c>
      <c r="F15" s="9"/>
      <c r="G15" s="9"/>
      <c r="H15" s="9"/>
      <c r="I15" s="9"/>
      <c r="J15" s="9"/>
      <c r="K15" s="9"/>
      <c r="L15" s="14" t="s">
        <v>28</v>
      </c>
      <c r="M15" s="10">
        <f t="shared" si="0"/>
        <v>650000</v>
      </c>
    </row>
    <row r="16" spans="1:13" ht="15">
      <c r="A16" s="8"/>
      <c r="B16" s="16" t="s">
        <v>32</v>
      </c>
      <c r="C16" s="14">
        <f>'[1]Annexure I'!E8</f>
        <v>14000000</v>
      </c>
      <c r="D16" s="9"/>
      <c r="E16" s="14"/>
      <c r="F16" s="9"/>
      <c r="G16" s="14" t="s">
        <v>28</v>
      </c>
      <c r="H16" s="9"/>
      <c r="I16" s="9"/>
      <c r="J16" s="9"/>
      <c r="K16" s="9"/>
      <c r="L16" s="14"/>
      <c r="M16" s="10">
        <f t="shared" si="0"/>
        <v>14000000</v>
      </c>
    </row>
    <row r="17" spans="1:13" ht="15">
      <c r="A17" s="8"/>
      <c r="B17" s="17" t="s">
        <v>33</v>
      </c>
      <c r="C17" s="13">
        <f>'[1]Annexure I'!E28</f>
        <v>50000000</v>
      </c>
      <c r="D17" s="9"/>
      <c r="E17" s="14"/>
      <c r="F17" s="9"/>
      <c r="G17" s="14"/>
      <c r="H17" s="9"/>
      <c r="I17" s="9"/>
      <c r="J17" s="9"/>
      <c r="K17" s="9"/>
      <c r="L17" s="14"/>
      <c r="M17" s="10">
        <f t="shared" si="0"/>
        <v>50000000</v>
      </c>
    </row>
    <row r="18" spans="1:13" ht="15">
      <c r="A18" s="8"/>
      <c r="B18" s="18" t="s">
        <v>34</v>
      </c>
      <c r="C18" s="14">
        <f>'[1]Annexure I'!E11</f>
        <v>60000000</v>
      </c>
      <c r="D18" s="9"/>
      <c r="E18" s="14"/>
      <c r="F18" s="9"/>
      <c r="G18" s="14"/>
      <c r="H18" s="9"/>
      <c r="I18" s="9"/>
      <c r="J18" s="9"/>
      <c r="K18" s="9"/>
      <c r="L18" s="14"/>
      <c r="M18" s="10">
        <f t="shared" si="0"/>
        <v>60000000</v>
      </c>
    </row>
    <row r="19" spans="1:13" ht="15">
      <c r="A19" s="8"/>
      <c r="B19" s="19" t="s">
        <v>35</v>
      </c>
      <c r="C19" s="14"/>
      <c r="D19" s="9"/>
      <c r="E19" s="14"/>
      <c r="F19" s="9"/>
      <c r="G19" s="14"/>
      <c r="H19" s="9"/>
      <c r="I19" s="9"/>
      <c r="J19" s="9"/>
      <c r="K19" s="9"/>
      <c r="L19" s="14"/>
      <c r="M19" s="10">
        <f t="shared" si="0"/>
        <v>0</v>
      </c>
    </row>
    <row r="20" spans="1:13" ht="15">
      <c r="A20" s="8"/>
      <c r="B20" s="17" t="s">
        <v>36</v>
      </c>
      <c r="C20" s="14"/>
      <c r="D20" s="9"/>
      <c r="E20" s="14"/>
      <c r="F20" s="9"/>
      <c r="G20" s="14"/>
      <c r="H20" s="9"/>
      <c r="I20" s="9"/>
      <c r="J20" s="9"/>
      <c r="K20" s="9"/>
      <c r="L20" s="14"/>
      <c r="M20" s="10">
        <f t="shared" si="0"/>
        <v>0</v>
      </c>
    </row>
    <row r="21" spans="1:13" ht="15">
      <c r="A21" s="8"/>
      <c r="B21" s="17" t="s">
        <v>37</v>
      </c>
      <c r="C21" s="14">
        <f>'[1]Annexure I'!E14</f>
        <v>19766000000</v>
      </c>
      <c r="D21" s="9"/>
      <c r="E21" s="14"/>
      <c r="F21" s="9"/>
      <c r="G21" s="14"/>
      <c r="H21" s="9"/>
      <c r="I21" s="9"/>
      <c r="J21" s="9"/>
      <c r="K21" s="9"/>
      <c r="L21" s="14"/>
      <c r="M21" s="10">
        <f t="shared" si="0"/>
        <v>19766000000</v>
      </c>
    </row>
    <row r="22" spans="1:13" ht="15">
      <c r="A22" s="8"/>
      <c r="B22" s="16"/>
      <c r="C22" s="14"/>
      <c r="D22" s="9"/>
      <c r="E22" s="14"/>
      <c r="F22" s="9"/>
      <c r="G22" s="14"/>
      <c r="H22" s="9"/>
      <c r="I22" s="9"/>
      <c r="J22" s="9"/>
      <c r="K22" s="9"/>
      <c r="L22" s="14"/>
      <c r="M22" s="10">
        <f t="shared" si="0"/>
        <v>0</v>
      </c>
    </row>
    <row r="23" spans="1:13" ht="15">
      <c r="A23" s="8"/>
      <c r="B23" s="16"/>
      <c r="C23" s="14"/>
      <c r="D23" s="9"/>
      <c r="E23" s="14"/>
      <c r="F23" s="9"/>
      <c r="G23" s="14"/>
      <c r="H23" s="9"/>
      <c r="I23" s="9"/>
      <c r="J23" s="9"/>
      <c r="K23" s="9"/>
      <c r="L23" s="14"/>
      <c r="M23" s="10">
        <f t="shared" si="0"/>
        <v>0</v>
      </c>
    </row>
    <row r="24" spans="1:13" ht="15">
      <c r="A24" s="8"/>
      <c r="B24" s="16"/>
      <c r="C24" s="14"/>
      <c r="D24" s="9"/>
      <c r="E24" s="14"/>
      <c r="F24" s="9"/>
      <c r="G24" s="14"/>
      <c r="H24" s="9"/>
      <c r="I24" s="9"/>
      <c r="J24" s="9"/>
      <c r="K24" s="9"/>
      <c r="L24" s="14"/>
      <c r="M24" s="10">
        <f t="shared" si="0"/>
        <v>0</v>
      </c>
    </row>
    <row r="25" spans="1:13" ht="15">
      <c r="A25" s="8"/>
      <c r="B25" s="16"/>
      <c r="C25" s="14"/>
      <c r="D25" s="9"/>
      <c r="E25" s="14"/>
      <c r="F25" s="9"/>
      <c r="G25" s="14"/>
      <c r="H25" s="9"/>
      <c r="I25" s="9"/>
      <c r="J25" s="9"/>
      <c r="K25" s="9"/>
      <c r="L25" s="14"/>
      <c r="M25" s="10">
        <f t="shared" si="0"/>
        <v>0</v>
      </c>
    </row>
    <row r="26" spans="1:13" ht="15">
      <c r="A26" s="10"/>
      <c r="B26" s="20" t="s">
        <v>38</v>
      </c>
      <c r="C26" s="10">
        <f>SUM(C6:C25)</f>
        <v>19958700983</v>
      </c>
      <c r="D26" s="10">
        <f aca="true" t="shared" si="1" ref="D26:L26">SUM(D6:D25)</f>
        <v>121033000</v>
      </c>
      <c r="E26" s="10">
        <f t="shared" si="1"/>
        <v>0</v>
      </c>
      <c r="F26" s="10">
        <f t="shared" si="1"/>
        <v>179626.347</v>
      </c>
      <c r="G26" s="10">
        <f t="shared" si="1"/>
        <v>0</v>
      </c>
      <c r="H26" s="10">
        <f t="shared" si="1"/>
        <v>8000000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4000000</v>
      </c>
      <c r="M26" s="10">
        <f>SUM(C26:L26)</f>
        <v>20091913609.347</v>
      </c>
    </row>
    <row r="27" spans="1:13" ht="15">
      <c r="A27" s="61" t="s">
        <v>39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13" ht="15">
      <c r="A28" s="8"/>
      <c r="B28" s="8" t="s">
        <v>40</v>
      </c>
      <c r="C28" s="9"/>
      <c r="D28" s="9"/>
      <c r="E28" s="9"/>
      <c r="F28" s="9">
        <v>16045000</v>
      </c>
      <c r="G28" s="9"/>
      <c r="H28" s="9"/>
      <c r="I28" s="9"/>
      <c r="J28" s="9"/>
      <c r="K28" s="9"/>
      <c r="L28" s="9"/>
      <c r="M28" s="10">
        <f>SUM(C28:L28)</f>
        <v>16045000</v>
      </c>
    </row>
    <row r="29" spans="1:13" ht="15">
      <c r="A29" s="8"/>
      <c r="B29" s="8" t="s">
        <v>41</v>
      </c>
      <c r="C29" s="9"/>
      <c r="D29" s="9"/>
      <c r="E29" s="9"/>
      <c r="F29" s="9">
        <f>'[1]Annexure I'!E80</f>
        <v>75148199</v>
      </c>
      <c r="G29" s="9"/>
      <c r="H29" s="9"/>
      <c r="I29" s="9"/>
      <c r="J29" s="9"/>
      <c r="K29" s="9"/>
      <c r="L29" s="9"/>
      <c r="M29" s="10">
        <f aca="true" t="shared" si="2" ref="M29:M43">SUM(C29:L29)</f>
        <v>75148199</v>
      </c>
    </row>
    <row r="30" spans="1:13" ht="28.5">
      <c r="A30" s="8"/>
      <c r="B30" s="21" t="s">
        <v>42</v>
      </c>
      <c r="C30" s="9"/>
      <c r="D30" s="9"/>
      <c r="E30" s="9"/>
      <c r="F30" s="9">
        <v>57800000</v>
      </c>
      <c r="G30" s="9"/>
      <c r="H30" s="9"/>
      <c r="I30" s="9"/>
      <c r="J30" s="9"/>
      <c r="K30" s="9"/>
      <c r="L30" s="9"/>
      <c r="M30" s="10">
        <f t="shared" si="2"/>
        <v>57800000</v>
      </c>
    </row>
    <row r="31" spans="1:13" ht="15">
      <c r="A31" s="8"/>
      <c r="B31" s="21" t="s">
        <v>43</v>
      </c>
      <c r="C31" s="9"/>
      <c r="D31" s="9"/>
      <c r="E31" s="9"/>
      <c r="F31" s="9"/>
      <c r="G31" s="9"/>
      <c r="H31" s="9"/>
      <c r="I31" s="9" t="s">
        <v>25</v>
      </c>
      <c r="J31" s="9"/>
      <c r="K31" s="9"/>
      <c r="L31" s="9"/>
      <c r="M31" s="10">
        <f t="shared" si="2"/>
        <v>0</v>
      </c>
    </row>
    <row r="32" spans="1:13" ht="15">
      <c r="A32" s="8"/>
      <c r="B32" s="13" t="s">
        <v>44</v>
      </c>
      <c r="C32" s="14"/>
      <c r="D32" s="9"/>
      <c r="E32" s="9"/>
      <c r="F32" s="9"/>
      <c r="G32" s="9"/>
      <c r="H32" s="9"/>
      <c r="I32" s="9"/>
      <c r="J32" s="9"/>
      <c r="K32" s="9"/>
      <c r="L32" s="14" t="s">
        <v>28</v>
      </c>
      <c r="M32" s="10">
        <f t="shared" si="2"/>
        <v>0</v>
      </c>
    </row>
    <row r="33" spans="1:13" ht="28.5">
      <c r="A33" s="8"/>
      <c r="B33" s="15" t="s">
        <v>45</v>
      </c>
      <c r="C33" s="14">
        <f>'[1]Annexure I'!E91</f>
        <v>42000000</v>
      </c>
      <c r="D33" s="9"/>
      <c r="E33" s="9"/>
      <c r="F33" s="9"/>
      <c r="G33" s="9"/>
      <c r="H33" s="9"/>
      <c r="I33" s="9"/>
      <c r="J33" s="9"/>
      <c r="K33" s="9"/>
      <c r="L33" s="14" t="s">
        <v>28</v>
      </c>
      <c r="M33" s="10">
        <f t="shared" si="2"/>
        <v>42000000</v>
      </c>
    </row>
    <row r="34" spans="1:13" ht="15">
      <c r="A34" s="8"/>
      <c r="B34" s="22" t="s">
        <v>46</v>
      </c>
      <c r="C34" s="14"/>
      <c r="D34" s="9">
        <f>'[1]Annexure I'!E46</f>
        <v>788000</v>
      </c>
      <c r="E34" s="9"/>
      <c r="F34" s="9"/>
      <c r="G34" s="9"/>
      <c r="H34" s="9"/>
      <c r="I34" s="9"/>
      <c r="J34" s="9"/>
      <c r="K34" s="9"/>
      <c r="L34" s="14"/>
      <c r="M34" s="10">
        <f t="shared" si="2"/>
        <v>788000</v>
      </c>
    </row>
    <row r="35" spans="1:13" ht="15">
      <c r="A35" s="8"/>
      <c r="B35" s="17" t="s">
        <v>47</v>
      </c>
      <c r="C35" s="14">
        <f>'[1]Annexure I'!E47</f>
        <v>231134352</v>
      </c>
      <c r="D35" s="9"/>
      <c r="E35" s="9"/>
      <c r="F35" s="9"/>
      <c r="G35" s="9"/>
      <c r="H35" s="9"/>
      <c r="I35" s="9"/>
      <c r="J35" s="9"/>
      <c r="K35" s="9"/>
      <c r="L35" s="14"/>
      <c r="M35" s="10">
        <f t="shared" si="2"/>
        <v>231134352</v>
      </c>
    </row>
    <row r="36" spans="1:13" ht="15">
      <c r="A36" s="8"/>
      <c r="B36" s="17" t="s">
        <v>48</v>
      </c>
      <c r="C36" s="14"/>
      <c r="D36" s="9">
        <f>'[1]Annexure I'!E105</f>
        <v>0</v>
      </c>
      <c r="E36" s="9"/>
      <c r="F36" s="9"/>
      <c r="G36" s="9"/>
      <c r="H36" s="9"/>
      <c r="I36" s="9"/>
      <c r="J36" s="9"/>
      <c r="K36" s="9"/>
      <c r="L36" s="14"/>
      <c r="M36" s="10">
        <f t="shared" si="2"/>
        <v>0</v>
      </c>
    </row>
    <row r="37" spans="1:13" ht="15">
      <c r="A37" s="8"/>
      <c r="B37" s="17"/>
      <c r="C37" s="14"/>
      <c r="D37" s="9"/>
      <c r="E37" s="9"/>
      <c r="F37" s="9"/>
      <c r="G37" s="9"/>
      <c r="H37" s="9"/>
      <c r="I37" s="9"/>
      <c r="J37" s="9"/>
      <c r="K37" s="9"/>
      <c r="L37" s="14"/>
      <c r="M37" s="10">
        <f t="shared" si="2"/>
        <v>0</v>
      </c>
    </row>
    <row r="38" spans="1:13" ht="15">
      <c r="A38" s="8"/>
      <c r="B38" s="17"/>
      <c r="C38" s="14"/>
      <c r="D38" s="9"/>
      <c r="E38" s="9"/>
      <c r="F38" s="9"/>
      <c r="G38" s="9"/>
      <c r="H38" s="9"/>
      <c r="I38" s="9"/>
      <c r="J38" s="9"/>
      <c r="K38" s="9"/>
      <c r="L38" s="14"/>
      <c r="M38" s="10">
        <f t="shared" si="2"/>
        <v>0</v>
      </c>
    </row>
    <row r="39" spans="1:13" ht="15">
      <c r="A39" s="8"/>
      <c r="B39" s="17"/>
      <c r="C39" s="14"/>
      <c r="D39" s="9"/>
      <c r="E39" s="9"/>
      <c r="F39" s="9"/>
      <c r="G39" s="9"/>
      <c r="H39" s="9"/>
      <c r="I39" s="9"/>
      <c r="J39" s="9"/>
      <c r="K39" s="9"/>
      <c r="L39" s="14"/>
      <c r="M39" s="10">
        <f t="shared" si="2"/>
        <v>0</v>
      </c>
    </row>
    <row r="40" spans="1:13" ht="15">
      <c r="A40" s="8"/>
      <c r="B40" s="17"/>
      <c r="C40" s="14"/>
      <c r="D40" s="9"/>
      <c r="E40" s="9"/>
      <c r="F40" s="9"/>
      <c r="G40" s="9"/>
      <c r="H40" s="9"/>
      <c r="I40" s="9"/>
      <c r="J40" s="9"/>
      <c r="K40" s="9"/>
      <c r="L40" s="14"/>
      <c r="M40" s="10">
        <f t="shared" si="2"/>
        <v>0</v>
      </c>
    </row>
    <row r="41" spans="1:13" ht="15">
      <c r="A41" s="8"/>
      <c r="B41" s="15"/>
      <c r="C41" s="14"/>
      <c r="D41" s="9"/>
      <c r="E41" s="9"/>
      <c r="F41" s="9"/>
      <c r="G41" s="9"/>
      <c r="H41" s="9"/>
      <c r="I41" s="9"/>
      <c r="J41" s="9"/>
      <c r="K41" s="9"/>
      <c r="L41" s="14"/>
      <c r="M41" s="10">
        <f t="shared" si="2"/>
        <v>0</v>
      </c>
    </row>
    <row r="42" spans="1:13" ht="15">
      <c r="A42" s="8"/>
      <c r="B42" s="15"/>
      <c r="C42" s="14"/>
      <c r="D42" s="9"/>
      <c r="E42" s="9"/>
      <c r="F42" s="9"/>
      <c r="G42" s="9"/>
      <c r="H42" s="9"/>
      <c r="I42" s="9"/>
      <c r="J42" s="9"/>
      <c r="K42" s="9"/>
      <c r="L42" s="14"/>
      <c r="M42" s="10">
        <f t="shared" si="2"/>
        <v>0</v>
      </c>
    </row>
    <row r="43" spans="1:13" ht="15">
      <c r="A43" s="8"/>
      <c r="B43" s="15"/>
      <c r="C43" s="14"/>
      <c r="D43" s="9"/>
      <c r="E43" s="9"/>
      <c r="F43" s="9"/>
      <c r="G43" s="9"/>
      <c r="H43" s="9"/>
      <c r="I43" s="9"/>
      <c r="J43" s="9"/>
      <c r="K43" s="9"/>
      <c r="L43" s="14"/>
      <c r="M43" s="10">
        <f t="shared" si="2"/>
        <v>0</v>
      </c>
    </row>
    <row r="44" spans="1:13" ht="15">
      <c r="A44" s="10"/>
      <c r="B44" s="20" t="s">
        <v>49</v>
      </c>
      <c r="C44" s="10">
        <f>SUM(C28:C43)</f>
        <v>273134352</v>
      </c>
      <c r="D44" s="10">
        <f aca="true" t="shared" si="3" ref="D44:L44">SUM(D28:D43)</f>
        <v>788000</v>
      </c>
      <c r="E44" s="10">
        <f t="shared" si="3"/>
        <v>0</v>
      </c>
      <c r="F44" s="10">
        <f t="shared" si="3"/>
        <v>148993199</v>
      </c>
      <c r="G44" s="10">
        <f t="shared" si="3"/>
        <v>0</v>
      </c>
      <c r="H44" s="10">
        <f t="shared" si="3"/>
        <v>0</v>
      </c>
      <c r="I44" s="10">
        <f t="shared" si="3"/>
        <v>0</v>
      </c>
      <c r="J44" s="10">
        <f t="shared" si="3"/>
        <v>0</v>
      </c>
      <c r="K44" s="10">
        <f t="shared" si="3"/>
        <v>0</v>
      </c>
      <c r="L44" s="10">
        <f t="shared" si="3"/>
        <v>0</v>
      </c>
      <c r="M44" s="10">
        <f>SUM(C44:L44)</f>
        <v>422915551</v>
      </c>
    </row>
    <row r="45" spans="1:13" ht="15">
      <c r="A45" s="23"/>
      <c r="B45" s="24" t="s">
        <v>50</v>
      </c>
      <c r="C45" s="23">
        <f aca="true" t="shared" si="4" ref="C45:L45">C26+C44</f>
        <v>20231835335</v>
      </c>
      <c r="D45" s="23">
        <f t="shared" si="4"/>
        <v>121821000</v>
      </c>
      <c r="E45" s="23">
        <f t="shared" si="4"/>
        <v>0</v>
      </c>
      <c r="F45" s="23">
        <f t="shared" si="4"/>
        <v>149172825.347</v>
      </c>
      <c r="G45" s="23">
        <f t="shared" si="4"/>
        <v>0</v>
      </c>
      <c r="H45" s="23">
        <f t="shared" si="4"/>
        <v>8000000</v>
      </c>
      <c r="I45" s="23">
        <f t="shared" si="4"/>
        <v>0</v>
      </c>
      <c r="J45" s="23">
        <f t="shared" si="4"/>
        <v>0</v>
      </c>
      <c r="K45" s="23">
        <f t="shared" si="4"/>
        <v>0</v>
      </c>
      <c r="L45" s="23">
        <f t="shared" si="4"/>
        <v>4000000</v>
      </c>
      <c r="M45" s="23">
        <f>M26+M44</f>
        <v>20514829160.347</v>
      </c>
    </row>
    <row r="46" spans="1:13" s="29" customFormat="1" ht="15">
      <c r="A46" s="2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3" ht="15">
      <c r="A47" s="64" t="s">
        <v>51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</row>
    <row r="48" spans="1:14" ht="15">
      <c r="A48" s="13"/>
      <c r="B48" s="15" t="s">
        <v>52</v>
      </c>
      <c r="C48" s="14"/>
      <c r="D48" s="14"/>
      <c r="E48" s="14"/>
      <c r="F48" s="14"/>
      <c r="G48" s="14"/>
      <c r="H48" s="14"/>
      <c r="I48" s="14"/>
      <c r="J48" s="14"/>
      <c r="K48" s="14"/>
      <c r="L48" s="14">
        <f>'[1]Annexure I'!E36</f>
        <v>20000000</v>
      </c>
      <c r="M48" s="10">
        <f>SUM(C48:L48)</f>
        <v>20000000</v>
      </c>
      <c r="N48" s="30"/>
    </row>
    <row r="49" spans="1:13" ht="15">
      <c r="A49" s="13"/>
      <c r="B49" s="13" t="s">
        <v>53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0">
        <f aca="true" t="shared" si="5" ref="M49:M57">SUM(C49:L49)</f>
        <v>0</v>
      </c>
    </row>
    <row r="50" spans="1:13" ht="15">
      <c r="A50" s="13"/>
      <c r="B50" s="13" t="s">
        <v>54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0">
        <f t="shared" si="5"/>
        <v>0</v>
      </c>
    </row>
    <row r="51" spans="1:13" ht="15">
      <c r="A51" s="13"/>
      <c r="B51" s="15" t="s">
        <v>55</v>
      </c>
      <c r="C51" s="14"/>
      <c r="D51" s="14">
        <f>'[1]Annexure I'!H39</f>
        <v>1000000</v>
      </c>
      <c r="E51" s="14"/>
      <c r="F51" s="14"/>
      <c r="G51" s="14"/>
      <c r="H51" s="14"/>
      <c r="I51" s="14"/>
      <c r="J51" s="14"/>
      <c r="K51" s="14"/>
      <c r="L51" s="14"/>
      <c r="M51" s="10">
        <f t="shared" si="5"/>
        <v>1000000</v>
      </c>
    </row>
    <row r="52" spans="1:13" ht="15">
      <c r="A52" s="13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0">
        <f t="shared" si="5"/>
        <v>0</v>
      </c>
    </row>
    <row r="53" spans="1:13" ht="15">
      <c r="A53" s="13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0">
        <f t="shared" si="5"/>
        <v>0</v>
      </c>
    </row>
    <row r="54" spans="1:13" ht="15">
      <c r="A54" s="13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0">
        <f t="shared" si="5"/>
        <v>0</v>
      </c>
    </row>
    <row r="55" spans="1:13" ht="15">
      <c r="A55" s="13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0">
        <f t="shared" si="5"/>
        <v>0</v>
      </c>
    </row>
    <row r="56" spans="1:13" ht="15">
      <c r="A56" s="13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0">
        <f t="shared" si="5"/>
        <v>0</v>
      </c>
    </row>
    <row r="57" spans="1:13" ht="15">
      <c r="A57" s="13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0">
        <f t="shared" si="5"/>
        <v>0</v>
      </c>
    </row>
    <row r="58" spans="1:13" ht="15">
      <c r="A58" s="10"/>
      <c r="B58" s="20" t="s">
        <v>56</v>
      </c>
      <c r="C58" s="10">
        <f>SUM(C48:C57)</f>
        <v>0</v>
      </c>
      <c r="D58" s="10">
        <f aca="true" t="shared" si="6" ref="D58:L58">SUM(D48:D57)</f>
        <v>1000000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20000000</v>
      </c>
      <c r="M58" s="10">
        <f>SUM(C58:L58)</f>
        <v>21000000</v>
      </c>
    </row>
    <row r="59" spans="1:13" ht="15" customHeight="1">
      <c r="A59" s="64" t="s">
        <v>57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28.5">
      <c r="A60" s="13"/>
      <c r="B60" s="21" t="s">
        <v>58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0">
        <f aca="true" t="shared" si="7" ref="M60:M66">SUM(C60:L60)</f>
        <v>0</v>
      </c>
    </row>
    <row r="61" spans="1:13" ht="28.5">
      <c r="A61" s="13"/>
      <c r="B61" s="21" t="s">
        <v>59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0">
        <f t="shared" si="7"/>
        <v>0</v>
      </c>
    </row>
    <row r="62" spans="1:13" ht="28.5">
      <c r="A62" s="13"/>
      <c r="B62" s="21" t="s">
        <v>60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0">
        <f t="shared" si="7"/>
        <v>0</v>
      </c>
    </row>
    <row r="63" spans="1:13" ht="28.5">
      <c r="A63" s="13"/>
      <c r="B63" s="21" t="s">
        <v>61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0">
        <f t="shared" si="7"/>
        <v>0</v>
      </c>
    </row>
    <row r="64" spans="1:13" ht="15">
      <c r="A64" s="13"/>
      <c r="B64" s="2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0">
        <f t="shared" si="7"/>
        <v>0</v>
      </c>
    </row>
    <row r="65" spans="1:13" ht="15">
      <c r="A65" s="13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0">
        <f t="shared" si="7"/>
        <v>0</v>
      </c>
    </row>
    <row r="66" spans="1:13" ht="15">
      <c r="A66" s="13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0">
        <f t="shared" si="7"/>
        <v>0</v>
      </c>
    </row>
    <row r="67" spans="1:13" ht="15">
      <c r="A67" s="10"/>
      <c r="B67" s="20" t="s">
        <v>62</v>
      </c>
      <c r="C67" s="10">
        <f>SUM(C60:C66)</f>
        <v>0</v>
      </c>
      <c r="D67" s="10">
        <f aca="true" t="shared" si="8" ref="D67:M67">SUM(D60:D66)</f>
        <v>0</v>
      </c>
      <c r="E67" s="10">
        <f t="shared" si="8"/>
        <v>0</v>
      </c>
      <c r="F67" s="10">
        <f t="shared" si="8"/>
        <v>0</v>
      </c>
      <c r="G67" s="10">
        <f t="shared" si="8"/>
        <v>0</v>
      </c>
      <c r="H67" s="10">
        <f t="shared" si="8"/>
        <v>0</v>
      </c>
      <c r="I67" s="10">
        <f t="shared" si="8"/>
        <v>0</v>
      </c>
      <c r="J67" s="10">
        <f t="shared" si="8"/>
        <v>0</v>
      </c>
      <c r="K67" s="10">
        <f t="shared" si="8"/>
        <v>0</v>
      </c>
      <c r="L67" s="10">
        <f t="shared" si="8"/>
        <v>0</v>
      </c>
      <c r="M67" s="10">
        <f t="shared" si="8"/>
        <v>0</v>
      </c>
    </row>
    <row r="68" spans="1:13" s="31" customFormat="1" ht="15">
      <c r="A68" s="64" t="s">
        <v>63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28.5">
      <c r="A69" s="32"/>
      <c r="B69" s="33" t="s">
        <v>64</v>
      </c>
      <c r="C69" s="9">
        <v>14812045</v>
      </c>
      <c r="D69" s="9">
        <v>52000</v>
      </c>
      <c r="E69" s="9"/>
      <c r="F69" s="9"/>
      <c r="G69" s="9"/>
      <c r="H69" s="9"/>
      <c r="I69" s="9"/>
      <c r="J69" s="9"/>
      <c r="K69" s="9"/>
      <c r="L69" s="9"/>
      <c r="M69" s="10">
        <f aca="true" t="shared" si="9" ref="M69:M75">SUM(C69:L69)</f>
        <v>14864045</v>
      </c>
    </row>
    <row r="70" spans="1:13" ht="15">
      <c r="A70" s="32">
        <v>1</v>
      </c>
      <c r="B70" s="33" t="s">
        <v>65</v>
      </c>
      <c r="C70" s="9"/>
      <c r="D70" s="9"/>
      <c r="E70" s="9"/>
      <c r="F70" s="9">
        <v>1319800</v>
      </c>
      <c r="G70" s="9"/>
      <c r="H70" s="9"/>
      <c r="I70" s="9"/>
      <c r="J70" s="9"/>
      <c r="K70" s="9"/>
      <c r="L70" s="9"/>
      <c r="M70" s="10">
        <f t="shared" si="9"/>
        <v>1319800</v>
      </c>
    </row>
    <row r="71" spans="1:13" ht="15">
      <c r="A71" s="32"/>
      <c r="B71" s="33"/>
      <c r="C71" s="9"/>
      <c r="D71" s="9"/>
      <c r="E71" s="9"/>
      <c r="F71" s="9"/>
      <c r="G71" s="9"/>
      <c r="H71" s="9"/>
      <c r="I71" s="9"/>
      <c r="J71" s="9"/>
      <c r="K71" s="9"/>
      <c r="L71" s="9"/>
      <c r="M71" s="10">
        <f t="shared" si="9"/>
        <v>0</v>
      </c>
    </row>
    <row r="72" spans="1:13" ht="15">
      <c r="A72" s="32"/>
      <c r="B72" s="33"/>
      <c r="C72" s="9"/>
      <c r="D72" s="9"/>
      <c r="E72" s="9"/>
      <c r="F72" s="9"/>
      <c r="G72" s="9"/>
      <c r="H72" s="9"/>
      <c r="I72" s="9"/>
      <c r="J72" s="9"/>
      <c r="K72" s="9"/>
      <c r="L72" s="9"/>
      <c r="M72" s="10">
        <f t="shared" si="9"/>
        <v>0</v>
      </c>
    </row>
    <row r="73" spans="1:13" ht="15">
      <c r="A73" s="32"/>
      <c r="B73" s="33"/>
      <c r="C73" s="9"/>
      <c r="D73" s="9"/>
      <c r="E73" s="9"/>
      <c r="F73" s="9"/>
      <c r="G73" s="9"/>
      <c r="H73" s="9"/>
      <c r="I73" s="9"/>
      <c r="J73" s="9"/>
      <c r="K73" s="9"/>
      <c r="L73" s="9"/>
      <c r="M73" s="10">
        <f t="shared" si="9"/>
        <v>0</v>
      </c>
    </row>
    <row r="74" spans="1:13" ht="15">
      <c r="A74" s="32"/>
      <c r="B74" s="33"/>
      <c r="C74" s="9"/>
      <c r="D74" s="9"/>
      <c r="E74" s="9"/>
      <c r="F74" s="9"/>
      <c r="G74" s="9"/>
      <c r="H74" s="9"/>
      <c r="I74" s="9"/>
      <c r="J74" s="9"/>
      <c r="K74" s="9"/>
      <c r="L74" s="9"/>
      <c r="M74" s="10">
        <f t="shared" si="9"/>
        <v>0</v>
      </c>
    </row>
    <row r="75" spans="1:13" ht="15">
      <c r="A75" s="32"/>
      <c r="B75" s="33"/>
      <c r="C75" s="9"/>
      <c r="D75" s="9"/>
      <c r="E75" s="9"/>
      <c r="F75" s="9"/>
      <c r="G75" s="9"/>
      <c r="H75" s="9"/>
      <c r="I75" s="9"/>
      <c r="J75" s="9"/>
      <c r="K75" s="9"/>
      <c r="L75" s="9"/>
      <c r="M75" s="10">
        <f t="shared" si="9"/>
        <v>0</v>
      </c>
    </row>
    <row r="76" spans="1:13" ht="15">
      <c r="A76" s="10"/>
      <c r="B76" s="20" t="s">
        <v>66</v>
      </c>
      <c r="C76" s="10">
        <f>SUM(C69:C75)</f>
        <v>14812045</v>
      </c>
      <c r="D76" s="10">
        <f aca="true" t="shared" si="10" ref="D76:M76">SUM(D69:D75)</f>
        <v>52000</v>
      </c>
      <c r="E76" s="10">
        <f t="shared" si="10"/>
        <v>0</v>
      </c>
      <c r="F76" s="10">
        <f t="shared" si="10"/>
        <v>1319800</v>
      </c>
      <c r="G76" s="10">
        <f t="shared" si="10"/>
        <v>0</v>
      </c>
      <c r="H76" s="10">
        <f t="shared" si="10"/>
        <v>0</v>
      </c>
      <c r="I76" s="10">
        <f t="shared" si="10"/>
        <v>0</v>
      </c>
      <c r="J76" s="10">
        <f t="shared" si="10"/>
        <v>0</v>
      </c>
      <c r="K76" s="10"/>
      <c r="L76" s="10">
        <f t="shared" si="10"/>
        <v>0</v>
      </c>
      <c r="M76" s="10">
        <f t="shared" si="10"/>
        <v>16183845</v>
      </c>
    </row>
    <row r="77" spans="1:13" ht="15">
      <c r="A77" s="64" t="s">
        <v>67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28.5">
      <c r="A78" s="8">
        <v>1</v>
      </c>
      <c r="B78" s="21" t="s">
        <v>68</v>
      </c>
      <c r="C78" s="9"/>
      <c r="D78" s="9"/>
      <c r="E78" s="9"/>
      <c r="F78" s="9"/>
      <c r="G78" s="9">
        <f>'[1]Annexure I'!E121</f>
        <v>1039000000</v>
      </c>
      <c r="H78" s="9"/>
      <c r="I78" s="9"/>
      <c r="J78" s="9"/>
      <c r="K78" s="9"/>
      <c r="L78" s="9"/>
      <c r="M78" s="10">
        <f aca="true" t="shared" si="11" ref="M78:M88">SUM(C78:L78)</f>
        <v>1039000000</v>
      </c>
    </row>
    <row r="79" spans="1:13" ht="15">
      <c r="A79" s="8"/>
      <c r="B79" s="34" t="s">
        <v>69</v>
      </c>
      <c r="C79" s="9">
        <f>'[1]Annexure I'!E57</f>
        <v>650000</v>
      </c>
      <c r="D79" s="9"/>
      <c r="E79" s="9"/>
      <c r="F79" s="9"/>
      <c r="G79" s="9"/>
      <c r="H79" s="9"/>
      <c r="I79" s="9"/>
      <c r="J79" s="9"/>
      <c r="K79" s="9"/>
      <c r="L79" s="9"/>
      <c r="M79" s="10">
        <f t="shared" si="11"/>
        <v>650000</v>
      </c>
    </row>
    <row r="80" spans="1:13" ht="15">
      <c r="A80" s="8"/>
      <c r="B80" s="34" t="s">
        <v>70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10">
        <f t="shared" si="11"/>
        <v>0</v>
      </c>
    </row>
    <row r="81" spans="1:13" ht="28.5">
      <c r="A81" s="8"/>
      <c r="B81" s="34" t="s">
        <v>71</v>
      </c>
      <c r="C81" s="9"/>
      <c r="D81" s="9">
        <f>'[1]Annexure I'!H59</f>
        <v>141000000</v>
      </c>
      <c r="E81" s="9"/>
      <c r="F81" s="9"/>
      <c r="G81" s="9"/>
      <c r="H81" s="9"/>
      <c r="I81" s="9"/>
      <c r="J81" s="9"/>
      <c r="K81" s="9"/>
      <c r="L81" s="9"/>
      <c r="M81" s="10">
        <f t="shared" si="11"/>
        <v>141000000</v>
      </c>
    </row>
    <row r="82" spans="1:13" ht="15">
      <c r="A82" s="8"/>
      <c r="B82" s="17" t="s">
        <v>72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10">
        <f t="shared" si="11"/>
        <v>0</v>
      </c>
    </row>
    <row r="83" spans="1:13" ht="15">
      <c r="A83" s="8"/>
      <c r="B83" s="34" t="s">
        <v>73</v>
      </c>
      <c r="C83" s="9"/>
      <c r="D83" s="9"/>
      <c r="E83" s="9"/>
      <c r="F83" s="9"/>
      <c r="G83" s="9">
        <f>'[1]Annexure I'!J123</f>
        <v>1700000000</v>
      </c>
      <c r="H83" s="9"/>
      <c r="I83" s="9"/>
      <c r="J83" s="9"/>
      <c r="K83" s="9"/>
      <c r="L83" s="9"/>
      <c r="M83" s="10">
        <f t="shared" si="11"/>
        <v>1700000000</v>
      </c>
    </row>
    <row r="84" spans="1:13" ht="15">
      <c r="A84" s="8"/>
      <c r="B84" s="34"/>
      <c r="C84" s="9"/>
      <c r="D84" s="9"/>
      <c r="E84" s="9"/>
      <c r="F84" s="9"/>
      <c r="G84" s="9"/>
      <c r="H84" s="9"/>
      <c r="I84" s="9"/>
      <c r="J84" s="9"/>
      <c r="K84" s="9"/>
      <c r="L84" s="9"/>
      <c r="M84" s="10">
        <f t="shared" si="11"/>
        <v>0</v>
      </c>
    </row>
    <row r="85" spans="1:13" ht="15">
      <c r="A85" s="8"/>
      <c r="B85" s="34"/>
      <c r="C85" s="9"/>
      <c r="D85" s="9"/>
      <c r="E85" s="9"/>
      <c r="F85" s="9"/>
      <c r="G85" s="9"/>
      <c r="H85" s="9"/>
      <c r="I85" s="9"/>
      <c r="J85" s="9"/>
      <c r="K85" s="9"/>
      <c r="L85" s="9"/>
      <c r="M85" s="10">
        <f t="shared" si="11"/>
        <v>0</v>
      </c>
    </row>
    <row r="86" spans="1:13" ht="15">
      <c r="A86" s="8"/>
      <c r="B86" s="34"/>
      <c r="C86" s="9"/>
      <c r="D86" s="9"/>
      <c r="E86" s="9"/>
      <c r="F86" s="9"/>
      <c r="G86" s="9"/>
      <c r="H86" s="9"/>
      <c r="I86" s="9"/>
      <c r="J86" s="9"/>
      <c r="K86" s="9"/>
      <c r="L86" s="9"/>
      <c r="M86" s="10">
        <f t="shared" si="11"/>
        <v>0</v>
      </c>
    </row>
    <row r="87" spans="1:13" ht="15">
      <c r="A87" s="8"/>
      <c r="B87" s="21"/>
      <c r="C87" s="9"/>
      <c r="D87" s="9"/>
      <c r="E87" s="9"/>
      <c r="F87" s="9"/>
      <c r="G87" s="9"/>
      <c r="H87" s="9"/>
      <c r="I87" s="9"/>
      <c r="J87" s="9"/>
      <c r="K87" s="9"/>
      <c r="L87" s="9"/>
      <c r="M87" s="10">
        <f t="shared" si="11"/>
        <v>0</v>
      </c>
    </row>
    <row r="88" spans="1:13" ht="15">
      <c r="A88" s="8"/>
      <c r="B88" s="21"/>
      <c r="C88" s="9"/>
      <c r="D88" s="9"/>
      <c r="E88" s="9"/>
      <c r="F88" s="9"/>
      <c r="G88" s="9"/>
      <c r="H88" s="9"/>
      <c r="I88" s="9"/>
      <c r="J88" s="9"/>
      <c r="K88" s="9"/>
      <c r="L88" s="9"/>
      <c r="M88" s="10">
        <f t="shared" si="11"/>
        <v>0</v>
      </c>
    </row>
    <row r="89" spans="1:13" ht="15">
      <c r="A89" s="10"/>
      <c r="B89" s="20" t="s">
        <v>74</v>
      </c>
      <c r="C89" s="10">
        <f aca="true" t="shared" si="12" ref="C89:L89">SUM(C78:C88)</f>
        <v>650000</v>
      </c>
      <c r="D89" s="10">
        <f t="shared" si="12"/>
        <v>141000000</v>
      </c>
      <c r="E89" s="10">
        <f t="shared" si="12"/>
        <v>0</v>
      </c>
      <c r="F89" s="10">
        <f t="shared" si="12"/>
        <v>0</v>
      </c>
      <c r="G89" s="10">
        <f t="shared" si="12"/>
        <v>2739000000</v>
      </c>
      <c r="H89" s="10">
        <f t="shared" si="12"/>
        <v>0</v>
      </c>
      <c r="I89" s="10">
        <f t="shared" si="12"/>
        <v>0</v>
      </c>
      <c r="J89" s="10">
        <f t="shared" si="12"/>
        <v>0</v>
      </c>
      <c r="K89" s="10">
        <f t="shared" si="12"/>
        <v>0</v>
      </c>
      <c r="L89" s="10">
        <f t="shared" si="12"/>
        <v>0</v>
      </c>
      <c r="M89" s="10">
        <f>SUM(M78:M88)</f>
        <v>2880650000</v>
      </c>
    </row>
    <row r="90" spans="1:13" ht="15">
      <c r="A90" s="35"/>
      <c r="B90" s="35" t="s">
        <v>75</v>
      </c>
      <c r="C90" s="35">
        <f aca="true" t="shared" si="13" ref="C90:L90">C58+C67+C76+C89</f>
        <v>15462045</v>
      </c>
      <c r="D90" s="35">
        <f t="shared" si="13"/>
        <v>142052000</v>
      </c>
      <c r="E90" s="35">
        <f t="shared" si="13"/>
        <v>0</v>
      </c>
      <c r="F90" s="35">
        <f t="shared" si="13"/>
        <v>1319800</v>
      </c>
      <c r="G90" s="35">
        <f t="shared" si="13"/>
        <v>2739000000</v>
      </c>
      <c r="H90" s="35">
        <f t="shared" si="13"/>
        <v>0</v>
      </c>
      <c r="I90" s="35">
        <f t="shared" si="13"/>
        <v>0</v>
      </c>
      <c r="J90" s="35">
        <f t="shared" si="13"/>
        <v>0</v>
      </c>
      <c r="K90" s="35">
        <f t="shared" si="13"/>
        <v>0</v>
      </c>
      <c r="L90" s="35">
        <f t="shared" si="13"/>
        <v>20000000</v>
      </c>
      <c r="M90" s="35">
        <f>M58+M67+M76+M89</f>
        <v>2917833845</v>
      </c>
    </row>
    <row r="91" spans="1:13" s="29" customFormat="1" ht="15">
      <c r="A91" s="25"/>
      <c r="B91" s="2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7"/>
    </row>
    <row r="92" spans="1:14" ht="15">
      <c r="A92" s="51" t="s">
        <v>76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3"/>
      <c r="N92" s="31" t="s">
        <v>77</v>
      </c>
    </row>
    <row r="93" spans="1:14" s="29" customFormat="1" ht="15">
      <c r="A93" s="32"/>
      <c r="B93" s="38" t="s">
        <v>78</v>
      </c>
      <c r="C93" s="14"/>
      <c r="D93" s="14">
        <f>+N93*75000</f>
        <v>9825000</v>
      </c>
      <c r="E93" s="14"/>
      <c r="F93" s="14"/>
      <c r="G93" s="14"/>
      <c r="H93" s="14"/>
      <c r="I93" s="14"/>
      <c r="J93" s="14"/>
      <c r="K93" s="14"/>
      <c r="L93" s="14"/>
      <c r="M93" s="10">
        <f aca="true" t="shared" si="14" ref="M93:M112">SUM(C93:L93)</f>
        <v>9825000</v>
      </c>
      <c r="N93" s="29">
        <v>131</v>
      </c>
    </row>
    <row r="94" spans="1:14" s="29" customFormat="1" ht="15">
      <c r="A94" s="32"/>
      <c r="B94" s="38" t="s">
        <v>79</v>
      </c>
      <c r="C94" s="14"/>
      <c r="D94" s="14">
        <f aca="true" t="shared" si="15" ref="D94:D110">+N94*75000</f>
        <v>1800000</v>
      </c>
      <c r="E94" s="14"/>
      <c r="F94" s="14"/>
      <c r="G94" s="14"/>
      <c r="H94" s="14"/>
      <c r="I94" s="14"/>
      <c r="J94" s="14"/>
      <c r="K94" s="14"/>
      <c r="L94" s="14"/>
      <c r="M94" s="10">
        <f t="shared" si="14"/>
        <v>1800000</v>
      </c>
      <c r="N94" s="29">
        <v>24</v>
      </c>
    </row>
    <row r="95" spans="1:14" s="29" customFormat="1" ht="15">
      <c r="A95" s="32"/>
      <c r="B95" s="38" t="s">
        <v>80</v>
      </c>
      <c r="C95" s="14"/>
      <c r="D95" s="14">
        <f t="shared" si="15"/>
        <v>1050000</v>
      </c>
      <c r="E95" s="14"/>
      <c r="F95" s="14"/>
      <c r="G95" s="14"/>
      <c r="H95" s="14"/>
      <c r="I95" s="14"/>
      <c r="J95" s="14"/>
      <c r="K95" s="14"/>
      <c r="L95" s="14"/>
      <c r="M95" s="10">
        <f t="shared" si="14"/>
        <v>1050000</v>
      </c>
      <c r="N95" s="29">
        <v>14</v>
      </c>
    </row>
    <row r="96" spans="1:14" s="29" customFormat="1" ht="15">
      <c r="A96" s="32"/>
      <c r="B96" s="39" t="s">
        <v>81</v>
      </c>
      <c r="C96" s="14"/>
      <c r="D96" s="14">
        <f t="shared" si="15"/>
        <v>9075000</v>
      </c>
      <c r="E96" s="14"/>
      <c r="F96" s="14"/>
      <c r="G96" s="14"/>
      <c r="H96" s="14"/>
      <c r="I96" s="14"/>
      <c r="J96" s="14"/>
      <c r="K96" s="14"/>
      <c r="L96" s="14"/>
      <c r="M96" s="10">
        <f t="shared" si="14"/>
        <v>9075000</v>
      </c>
      <c r="N96" s="29">
        <v>121</v>
      </c>
    </row>
    <row r="97" spans="1:14" s="29" customFormat="1" ht="15">
      <c r="A97" s="32"/>
      <c r="B97" s="39" t="s">
        <v>82</v>
      </c>
      <c r="C97" s="14"/>
      <c r="D97" s="14">
        <f t="shared" si="15"/>
        <v>14325000</v>
      </c>
      <c r="E97" s="14"/>
      <c r="F97" s="14"/>
      <c r="G97" s="14"/>
      <c r="H97" s="14"/>
      <c r="I97" s="14"/>
      <c r="J97" s="14"/>
      <c r="K97" s="14"/>
      <c r="L97" s="14"/>
      <c r="M97" s="10">
        <f t="shared" si="14"/>
        <v>14325000</v>
      </c>
      <c r="N97" s="29">
        <v>191</v>
      </c>
    </row>
    <row r="98" spans="1:14" s="29" customFormat="1" ht="15">
      <c r="A98" s="32"/>
      <c r="B98" s="40" t="s">
        <v>83</v>
      </c>
      <c r="C98" s="14"/>
      <c r="D98" s="14">
        <f t="shared" si="15"/>
        <v>1950000</v>
      </c>
      <c r="E98" s="14"/>
      <c r="F98" s="14"/>
      <c r="G98" s="14"/>
      <c r="H98" s="14"/>
      <c r="I98" s="14"/>
      <c r="J98" s="14"/>
      <c r="K98" s="14"/>
      <c r="L98" s="14"/>
      <c r="M98" s="10">
        <f t="shared" si="14"/>
        <v>1950000</v>
      </c>
      <c r="N98" s="29">
        <v>26</v>
      </c>
    </row>
    <row r="99" spans="1:14" s="29" customFormat="1" ht="15">
      <c r="A99" s="32"/>
      <c r="B99" s="40" t="s">
        <v>84</v>
      </c>
      <c r="C99" s="14"/>
      <c r="D99" s="14">
        <f t="shared" si="15"/>
        <v>33750000</v>
      </c>
      <c r="E99" s="14"/>
      <c r="F99" s="14"/>
      <c r="G99" s="14"/>
      <c r="H99" s="14"/>
      <c r="I99" s="14"/>
      <c r="J99" s="14"/>
      <c r="K99" s="14"/>
      <c r="L99" s="14"/>
      <c r="M99" s="10">
        <f t="shared" si="14"/>
        <v>33750000</v>
      </c>
      <c r="N99" s="29">
        <v>450</v>
      </c>
    </row>
    <row r="100" spans="1:14" s="29" customFormat="1" ht="15">
      <c r="A100" s="32"/>
      <c r="B100" s="40" t="s">
        <v>85</v>
      </c>
      <c r="C100" s="14"/>
      <c r="D100" s="14">
        <f t="shared" si="15"/>
        <v>3375000</v>
      </c>
      <c r="E100" s="14"/>
      <c r="F100" s="14"/>
      <c r="G100" s="14"/>
      <c r="H100" s="14"/>
      <c r="I100" s="14"/>
      <c r="J100" s="14"/>
      <c r="K100" s="14"/>
      <c r="L100" s="14"/>
      <c r="M100" s="10">
        <f t="shared" si="14"/>
        <v>3375000</v>
      </c>
      <c r="N100" s="29">
        <v>45</v>
      </c>
    </row>
    <row r="101" spans="1:14" s="29" customFormat="1" ht="15">
      <c r="A101" s="32"/>
      <c r="B101" s="41" t="s">
        <v>86</v>
      </c>
      <c r="C101" s="14"/>
      <c r="D101" s="14">
        <f t="shared" si="15"/>
        <v>262500000</v>
      </c>
      <c r="E101" s="14"/>
      <c r="F101" s="14"/>
      <c r="G101" s="14"/>
      <c r="H101" s="14"/>
      <c r="I101" s="14"/>
      <c r="J101" s="14"/>
      <c r="K101" s="14"/>
      <c r="L101" s="14"/>
      <c r="M101" s="10">
        <f t="shared" si="14"/>
        <v>262500000</v>
      </c>
      <c r="N101" s="29">
        <v>3500</v>
      </c>
    </row>
    <row r="102" spans="1:14" s="29" customFormat="1" ht="15">
      <c r="A102" s="32"/>
      <c r="B102" s="40" t="s">
        <v>87</v>
      </c>
      <c r="C102" s="14"/>
      <c r="D102" s="14">
        <f t="shared" si="15"/>
        <v>11250000</v>
      </c>
      <c r="E102" s="14"/>
      <c r="F102" s="14"/>
      <c r="G102" s="14"/>
      <c r="H102" s="14"/>
      <c r="I102" s="14"/>
      <c r="J102" s="14"/>
      <c r="K102" s="14"/>
      <c r="L102" s="14"/>
      <c r="M102" s="10">
        <f t="shared" si="14"/>
        <v>11250000</v>
      </c>
      <c r="N102" s="29">
        <v>150</v>
      </c>
    </row>
    <row r="103" spans="1:14" s="29" customFormat="1" ht="15">
      <c r="A103" s="32"/>
      <c r="B103" s="40" t="s">
        <v>88</v>
      </c>
      <c r="C103" s="14"/>
      <c r="D103" s="14">
        <f t="shared" si="15"/>
        <v>5400000</v>
      </c>
      <c r="E103" s="14"/>
      <c r="F103" s="14"/>
      <c r="G103" s="14"/>
      <c r="H103" s="14"/>
      <c r="I103" s="14"/>
      <c r="J103" s="14"/>
      <c r="K103" s="14"/>
      <c r="L103" s="14"/>
      <c r="M103" s="10">
        <f t="shared" si="14"/>
        <v>5400000</v>
      </c>
      <c r="N103" s="29">
        <v>72</v>
      </c>
    </row>
    <row r="104" spans="1:14" s="29" customFormat="1" ht="15">
      <c r="A104" s="32"/>
      <c r="B104" s="39" t="s">
        <v>89</v>
      </c>
      <c r="C104" s="14"/>
      <c r="D104" s="14">
        <f t="shared" si="15"/>
        <v>3600000</v>
      </c>
      <c r="E104" s="14"/>
      <c r="F104" s="14"/>
      <c r="G104" s="14"/>
      <c r="H104" s="14"/>
      <c r="I104" s="14"/>
      <c r="J104" s="14"/>
      <c r="K104" s="14"/>
      <c r="L104" s="14"/>
      <c r="M104" s="10">
        <f t="shared" si="14"/>
        <v>3600000</v>
      </c>
      <c r="N104" s="29">
        <v>48</v>
      </c>
    </row>
    <row r="105" spans="1:15" s="29" customFormat="1" ht="15">
      <c r="A105" s="32"/>
      <c r="B105" s="40" t="s">
        <v>90</v>
      </c>
      <c r="C105" s="14"/>
      <c r="D105" s="14">
        <f t="shared" si="15"/>
        <v>0</v>
      </c>
      <c r="E105" s="14"/>
      <c r="F105" s="14"/>
      <c r="G105" s="14"/>
      <c r="H105" s="14"/>
      <c r="I105" s="14"/>
      <c r="J105" s="14"/>
      <c r="K105" s="14"/>
      <c r="L105" s="14"/>
      <c r="M105" s="10">
        <f t="shared" si="14"/>
        <v>0</v>
      </c>
      <c r="N105" s="29">
        <v>0</v>
      </c>
      <c r="O105" s="29" t="s">
        <v>91</v>
      </c>
    </row>
    <row r="106" spans="1:14" s="29" customFormat="1" ht="15">
      <c r="A106" s="32"/>
      <c r="B106" s="38" t="s">
        <v>92</v>
      </c>
      <c r="C106" s="14"/>
      <c r="D106" s="14">
        <f t="shared" si="15"/>
        <v>2250000</v>
      </c>
      <c r="E106" s="14"/>
      <c r="F106" s="14"/>
      <c r="G106" s="14"/>
      <c r="H106" s="14"/>
      <c r="I106" s="14"/>
      <c r="J106" s="14"/>
      <c r="K106" s="14"/>
      <c r="L106" s="14"/>
      <c r="M106" s="10">
        <f t="shared" si="14"/>
        <v>2250000</v>
      </c>
      <c r="N106" s="29">
        <v>30</v>
      </c>
    </row>
    <row r="107" spans="1:14" s="29" customFormat="1" ht="15">
      <c r="A107" s="32"/>
      <c r="B107" s="38" t="s">
        <v>93</v>
      </c>
      <c r="C107" s="14"/>
      <c r="D107" s="14">
        <f t="shared" si="15"/>
        <v>22500000</v>
      </c>
      <c r="E107" s="14"/>
      <c r="F107" s="14"/>
      <c r="G107" s="14"/>
      <c r="H107" s="14"/>
      <c r="I107" s="14"/>
      <c r="J107" s="14"/>
      <c r="K107" s="14"/>
      <c r="L107" s="14"/>
      <c r="M107" s="10">
        <f t="shared" si="14"/>
        <v>22500000</v>
      </c>
      <c r="N107" s="29">
        <v>300</v>
      </c>
    </row>
    <row r="108" spans="1:14" s="29" customFormat="1" ht="15">
      <c r="A108" s="32"/>
      <c r="B108" s="38" t="s">
        <v>94</v>
      </c>
      <c r="C108" s="14"/>
      <c r="D108" s="14">
        <f t="shared" si="15"/>
        <v>3150000</v>
      </c>
      <c r="E108" s="14"/>
      <c r="F108" s="14"/>
      <c r="G108" s="14"/>
      <c r="H108" s="14"/>
      <c r="I108" s="14"/>
      <c r="J108" s="14"/>
      <c r="K108" s="14"/>
      <c r="L108" s="14"/>
      <c r="M108" s="10">
        <f t="shared" si="14"/>
        <v>3150000</v>
      </c>
      <c r="N108" s="29">
        <v>42</v>
      </c>
    </row>
    <row r="109" spans="1:14" s="29" customFormat="1" ht="15">
      <c r="A109" s="32"/>
      <c r="B109" s="40" t="s">
        <v>95</v>
      </c>
      <c r="C109" s="14"/>
      <c r="D109" s="14">
        <f t="shared" si="15"/>
        <v>20625000</v>
      </c>
      <c r="E109" s="14"/>
      <c r="F109" s="14"/>
      <c r="G109" s="14"/>
      <c r="H109" s="14"/>
      <c r="I109" s="14"/>
      <c r="J109" s="14"/>
      <c r="K109" s="14"/>
      <c r="L109" s="14"/>
      <c r="M109" s="10">
        <f t="shared" si="14"/>
        <v>20625000</v>
      </c>
      <c r="N109" s="29">
        <v>275</v>
      </c>
    </row>
    <row r="110" spans="1:14" s="29" customFormat="1" ht="15">
      <c r="A110" s="32"/>
      <c r="B110" s="40" t="s">
        <v>96</v>
      </c>
      <c r="C110" s="14"/>
      <c r="D110" s="14">
        <f t="shared" si="15"/>
        <v>36825000</v>
      </c>
      <c r="E110" s="14"/>
      <c r="F110" s="14"/>
      <c r="G110" s="14"/>
      <c r="H110" s="14"/>
      <c r="I110" s="14"/>
      <c r="J110" s="14"/>
      <c r="K110" s="14"/>
      <c r="L110" s="14"/>
      <c r="M110" s="10">
        <f t="shared" si="14"/>
        <v>36825000</v>
      </c>
      <c r="N110" s="29">
        <v>491</v>
      </c>
    </row>
    <row r="111" spans="1:13" s="29" customFormat="1" ht="15">
      <c r="A111" s="32"/>
      <c r="B111" s="32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0">
        <f t="shared" si="14"/>
        <v>0</v>
      </c>
    </row>
    <row r="112" spans="1:13" ht="15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>
        <f t="shared" si="14"/>
        <v>0</v>
      </c>
    </row>
    <row r="113" spans="1:13" ht="15">
      <c r="A113" s="10"/>
      <c r="B113" s="20" t="s">
        <v>97</v>
      </c>
      <c r="C113" s="10">
        <f aca="true" t="shared" si="16" ref="C113:M113">SUM(C93:C112)</f>
        <v>0</v>
      </c>
      <c r="D113" s="10">
        <f t="shared" si="16"/>
        <v>443250000</v>
      </c>
      <c r="E113" s="10">
        <f t="shared" si="16"/>
        <v>0</v>
      </c>
      <c r="F113" s="10">
        <f t="shared" si="16"/>
        <v>0</v>
      </c>
      <c r="G113" s="10">
        <f t="shared" si="16"/>
        <v>0</v>
      </c>
      <c r="H113" s="10">
        <f t="shared" si="16"/>
        <v>0</v>
      </c>
      <c r="I113" s="10">
        <f t="shared" si="16"/>
        <v>0</v>
      </c>
      <c r="J113" s="10">
        <f t="shared" si="16"/>
        <v>0</v>
      </c>
      <c r="K113" s="10">
        <f t="shared" si="16"/>
        <v>0</v>
      </c>
      <c r="L113" s="10">
        <f t="shared" si="16"/>
        <v>0</v>
      </c>
      <c r="M113" s="10">
        <f t="shared" si="16"/>
        <v>443250000</v>
      </c>
    </row>
    <row r="114" spans="1:13" ht="15">
      <c r="A114" s="51" t="s">
        <v>98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3"/>
    </row>
    <row r="115" spans="1:13" ht="15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>
        <f aca="true" t="shared" si="17" ref="M115:M124">SUM(C115:L115)</f>
        <v>0</v>
      </c>
    </row>
    <row r="116" spans="1:13" ht="15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0">
        <f t="shared" si="17"/>
        <v>0</v>
      </c>
    </row>
    <row r="117" spans="1:13" ht="15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>
        <f t="shared" si="17"/>
        <v>0</v>
      </c>
    </row>
    <row r="118" spans="1:13" ht="15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0">
        <f t="shared" si="17"/>
        <v>0</v>
      </c>
    </row>
    <row r="119" spans="1:13" ht="15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>
        <f t="shared" si="17"/>
        <v>0</v>
      </c>
    </row>
    <row r="120" spans="1:13" ht="15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>
        <f t="shared" si="17"/>
        <v>0</v>
      </c>
    </row>
    <row r="121" spans="1:13" ht="15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0">
        <f t="shared" si="17"/>
        <v>0</v>
      </c>
    </row>
    <row r="122" spans="1:13" ht="15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0">
        <f t="shared" si="17"/>
        <v>0</v>
      </c>
    </row>
    <row r="123" spans="1:13" ht="15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0">
        <f t="shared" si="17"/>
        <v>0</v>
      </c>
    </row>
    <row r="124" spans="1:13" ht="15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0">
        <f t="shared" si="17"/>
        <v>0</v>
      </c>
    </row>
    <row r="125" spans="1:13" ht="15">
      <c r="A125" s="10"/>
      <c r="B125" s="20" t="s">
        <v>99</v>
      </c>
      <c r="C125" s="10">
        <f>SUM(C115:C124)</f>
        <v>0</v>
      </c>
      <c r="D125" s="10">
        <f aca="true" t="shared" si="18" ref="D125:M125">SUM(D115:D124)</f>
        <v>0</v>
      </c>
      <c r="E125" s="10">
        <f t="shared" si="18"/>
        <v>0</v>
      </c>
      <c r="F125" s="10">
        <f t="shared" si="18"/>
        <v>0</v>
      </c>
      <c r="G125" s="10">
        <f t="shared" si="18"/>
        <v>0</v>
      </c>
      <c r="H125" s="10">
        <f t="shared" si="18"/>
        <v>0</v>
      </c>
      <c r="I125" s="10">
        <f t="shared" si="18"/>
        <v>0</v>
      </c>
      <c r="J125" s="10">
        <f t="shared" si="18"/>
        <v>0</v>
      </c>
      <c r="K125" s="10">
        <f t="shared" si="18"/>
        <v>0</v>
      </c>
      <c r="L125" s="10">
        <f t="shared" si="18"/>
        <v>0</v>
      </c>
      <c r="M125" s="10">
        <f t="shared" si="18"/>
        <v>0</v>
      </c>
    </row>
    <row r="126" spans="1:13" ht="15">
      <c r="A126" s="42"/>
      <c r="B126" s="42" t="s">
        <v>100</v>
      </c>
      <c r="C126" s="42">
        <f>C113+C125</f>
        <v>0</v>
      </c>
      <c r="D126" s="42">
        <f aca="true" t="shared" si="19" ref="D126:M126">D113+D125</f>
        <v>443250000</v>
      </c>
      <c r="E126" s="42">
        <f t="shared" si="19"/>
        <v>0</v>
      </c>
      <c r="F126" s="42">
        <f t="shared" si="19"/>
        <v>0</v>
      </c>
      <c r="G126" s="42">
        <f t="shared" si="19"/>
        <v>0</v>
      </c>
      <c r="H126" s="42">
        <f t="shared" si="19"/>
        <v>0</v>
      </c>
      <c r="I126" s="42">
        <f t="shared" si="19"/>
        <v>0</v>
      </c>
      <c r="J126" s="42">
        <f t="shared" si="19"/>
        <v>0</v>
      </c>
      <c r="K126" s="42">
        <f t="shared" si="19"/>
        <v>0</v>
      </c>
      <c r="L126" s="42">
        <f t="shared" si="19"/>
        <v>0</v>
      </c>
      <c r="M126" s="42">
        <f t="shared" si="19"/>
        <v>443250000</v>
      </c>
    </row>
    <row r="127" spans="1:13" s="29" customFormat="1" ht="15">
      <c r="A127" s="27"/>
      <c r="B127" s="27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54" t="s">
        <v>101</v>
      </c>
      <c r="B128" s="5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5">
      <c r="A129" s="8"/>
      <c r="B129" s="8" t="s">
        <v>24</v>
      </c>
      <c r="C129" s="9"/>
      <c r="D129" s="9"/>
      <c r="E129" s="9"/>
      <c r="F129" s="9"/>
      <c r="G129" s="9" t="s">
        <v>102</v>
      </c>
      <c r="H129" s="9"/>
      <c r="I129" s="9"/>
      <c r="J129" s="9"/>
      <c r="K129" s="9"/>
      <c r="L129" s="9"/>
      <c r="M129" s="10">
        <f aca="true" t="shared" si="20" ref="M129:M140">SUM(C129:L129)</f>
        <v>0</v>
      </c>
    </row>
    <row r="130" spans="1:13" ht="15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>
        <f t="shared" si="20"/>
        <v>0</v>
      </c>
    </row>
    <row r="131" spans="1:13" ht="15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>
        <f t="shared" si="20"/>
        <v>0</v>
      </c>
    </row>
    <row r="132" spans="1:13" ht="15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>
        <f t="shared" si="20"/>
        <v>0</v>
      </c>
    </row>
    <row r="133" spans="1:13" ht="15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0">
        <f t="shared" si="20"/>
        <v>0</v>
      </c>
    </row>
    <row r="134" spans="1:13" ht="15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0">
        <f t="shared" si="20"/>
        <v>0</v>
      </c>
    </row>
    <row r="135" spans="1:13" ht="15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0">
        <f t="shared" si="20"/>
        <v>0</v>
      </c>
    </row>
    <row r="136" spans="1:13" ht="15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>
        <f t="shared" si="20"/>
        <v>0</v>
      </c>
    </row>
    <row r="137" spans="1:13" ht="15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>
        <f t="shared" si="20"/>
        <v>0</v>
      </c>
    </row>
    <row r="138" spans="1:13" ht="15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0">
        <f t="shared" si="20"/>
        <v>0</v>
      </c>
    </row>
    <row r="139" spans="1:13" ht="15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0">
        <f t="shared" si="20"/>
        <v>0</v>
      </c>
    </row>
    <row r="140" spans="1:13" ht="15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0">
        <f t="shared" si="20"/>
        <v>0</v>
      </c>
    </row>
    <row r="141" spans="1:13" ht="15">
      <c r="A141" s="44"/>
      <c r="B141" s="44" t="s">
        <v>103</v>
      </c>
      <c r="C141" s="44">
        <f>SUM(C129:C140)</f>
        <v>0</v>
      </c>
      <c r="D141" s="44">
        <f aca="true" t="shared" si="21" ref="D141:M141">SUM(D129:D140)</f>
        <v>0</v>
      </c>
      <c r="E141" s="44">
        <f t="shared" si="21"/>
        <v>0</v>
      </c>
      <c r="F141" s="44">
        <f t="shared" si="21"/>
        <v>0</v>
      </c>
      <c r="G141" s="44">
        <f t="shared" si="21"/>
        <v>0</v>
      </c>
      <c r="H141" s="44">
        <f t="shared" si="21"/>
        <v>0</v>
      </c>
      <c r="I141" s="44">
        <f t="shared" si="21"/>
        <v>0</v>
      </c>
      <c r="J141" s="44">
        <f t="shared" si="21"/>
        <v>0</v>
      </c>
      <c r="K141" s="44">
        <f t="shared" si="21"/>
        <v>0</v>
      </c>
      <c r="L141" s="44">
        <f t="shared" si="21"/>
        <v>0</v>
      </c>
      <c r="M141" s="44">
        <f t="shared" si="21"/>
        <v>0</v>
      </c>
    </row>
    <row r="142" spans="1:13" s="29" customFormat="1" ht="15">
      <c r="A142" s="25"/>
      <c r="B142" s="2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7"/>
    </row>
    <row r="143" spans="1:13" ht="15">
      <c r="A143" s="55" t="s">
        <v>104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7"/>
    </row>
    <row r="144" spans="1:13" ht="15">
      <c r="A144" s="8"/>
      <c r="B144" s="8" t="s">
        <v>105</v>
      </c>
      <c r="C144" s="9"/>
      <c r="D144" s="9"/>
      <c r="E144" s="9"/>
      <c r="F144" s="9"/>
      <c r="G144" s="9"/>
      <c r="H144" s="9"/>
      <c r="I144" s="9">
        <v>400000000</v>
      </c>
      <c r="J144" s="9"/>
      <c r="K144" s="9"/>
      <c r="L144" s="9"/>
      <c r="M144" s="10">
        <f aca="true" t="shared" si="22" ref="M144:M152">SUM(C144:L144)</f>
        <v>400000000</v>
      </c>
    </row>
    <row r="145" spans="1:13" ht="28.5">
      <c r="A145" s="8"/>
      <c r="B145" s="21" t="s">
        <v>106</v>
      </c>
      <c r="C145" s="9"/>
      <c r="D145" s="9"/>
      <c r="E145" s="9"/>
      <c r="F145" s="9"/>
      <c r="G145" s="9"/>
      <c r="H145" s="9"/>
      <c r="I145" s="9">
        <v>70000000</v>
      </c>
      <c r="J145" s="9"/>
      <c r="K145" s="9"/>
      <c r="L145" s="9"/>
      <c r="M145" s="10">
        <f t="shared" si="22"/>
        <v>70000000</v>
      </c>
    </row>
    <row r="146" spans="1:13" ht="28.5">
      <c r="A146" s="8"/>
      <c r="B146" s="21" t="s">
        <v>106</v>
      </c>
      <c r="C146" s="9"/>
      <c r="D146" s="9"/>
      <c r="E146" s="9"/>
      <c r="F146" s="9"/>
      <c r="G146" s="9"/>
      <c r="H146" s="9"/>
      <c r="I146" s="9">
        <v>200000000</v>
      </c>
      <c r="J146" s="9"/>
      <c r="K146" s="9"/>
      <c r="L146" s="9"/>
      <c r="M146" s="10">
        <f t="shared" si="22"/>
        <v>200000000</v>
      </c>
    </row>
    <row r="147" spans="1:13" ht="28.5">
      <c r="A147" s="8">
        <v>1</v>
      </c>
      <c r="B147" s="15" t="s">
        <v>107</v>
      </c>
      <c r="C147" s="9">
        <f>'[1]Annexure I'!E111</f>
        <v>164000000</v>
      </c>
      <c r="D147" s="9"/>
      <c r="E147" s="9"/>
      <c r="F147" s="9"/>
      <c r="G147" s="9"/>
      <c r="H147" s="9"/>
      <c r="I147" s="9"/>
      <c r="J147" s="9"/>
      <c r="K147" s="9"/>
      <c r="L147" s="9"/>
      <c r="M147" s="10">
        <f t="shared" si="22"/>
        <v>164000000</v>
      </c>
    </row>
    <row r="148" spans="1:13" ht="28.5">
      <c r="A148" s="8"/>
      <c r="B148" s="15" t="s">
        <v>108</v>
      </c>
      <c r="C148" s="9">
        <f>'[1]Annexure I'!E112</f>
        <v>220000000</v>
      </c>
      <c r="D148" s="9"/>
      <c r="E148" s="9"/>
      <c r="F148" s="9"/>
      <c r="G148" s="9"/>
      <c r="H148" s="9"/>
      <c r="I148" s="9"/>
      <c r="J148" s="9"/>
      <c r="K148" s="9"/>
      <c r="L148" s="9"/>
      <c r="M148" s="10">
        <f t="shared" si="22"/>
        <v>220000000</v>
      </c>
    </row>
    <row r="149" spans="1:13" ht="15">
      <c r="A149" s="8"/>
      <c r="B149" s="15" t="s">
        <v>109</v>
      </c>
      <c r="C149" s="9">
        <f>'[1]Annexure I'!E113*0.5</f>
        <v>75000000</v>
      </c>
      <c r="D149" s="9"/>
      <c r="E149" s="9"/>
      <c r="F149" s="9"/>
      <c r="G149" s="9"/>
      <c r="H149" s="9"/>
      <c r="I149" s="9">
        <f>'[1]Annexure I'!E113*0.5</f>
        <v>75000000</v>
      </c>
      <c r="J149" s="9"/>
      <c r="K149" s="9"/>
      <c r="L149" s="9"/>
      <c r="M149" s="10">
        <f t="shared" si="22"/>
        <v>150000000</v>
      </c>
    </row>
    <row r="150" spans="1:13" ht="15">
      <c r="A150" s="8"/>
      <c r="B150" s="21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0">
        <f t="shared" si="22"/>
        <v>0</v>
      </c>
    </row>
    <row r="151" spans="1:13" ht="15">
      <c r="A151" s="8"/>
      <c r="B151" s="21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0">
        <f t="shared" si="22"/>
        <v>0</v>
      </c>
    </row>
    <row r="152" spans="1:13" ht="15">
      <c r="A152" s="8"/>
      <c r="B152" s="21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0">
        <f t="shared" si="22"/>
        <v>0</v>
      </c>
    </row>
    <row r="153" spans="1:13" ht="15">
      <c r="A153" s="10"/>
      <c r="B153" s="45" t="s">
        <v>110</v>
      </c>
      <c r="C153" s="10">
        <f>SUM(C144:C152)</f>
        <v>459000000</v>
      </c>
      <c r="D153" s="10">
        <f aca="true" t="shared" si="23" ref="D153:M153">SUM(D144:D152)</f>
        <v>0</v>
      </c>
      <c r="E153" s="10">
        <f t="shared" si="23"/>
        <v>0</v>
      </c>
      <c r="F153" s="10">
        <f t="shared" si="23"/>
        <v>0</v>
      </c>
      <c r="G153" s="10">
        <f t="shared" si="23"/>
        <v>0</v>
      </c>
      <c r="H153" s="10">
        <f t="shared" si="23"/>
        <v>0</v>
      </c>
      <c r="I153" s="10">
        <f t="shared" si="23"/>
        <v>745000000</v>
      </c>
      <c r="J153" s="10">
        <f t="shared" si="23"/>
        <v>0</v>
      </c>
      <c r="K153" s="10">
        <f t="shared" si="23"/>
        <v>0</v>
      </c>
      <c r="L153" s="10">
        <f t="shared" si="23"/>
        <v>0</v>
      </c>
      <c r="M153" s="10">
        <f t="shared" si="23"/>
        <v>1204000000</v>
      </c>
    </row>
    <row r="154" spans="1:13" ht="15">
      <c r="A154" s="55" t="s">
        <v>111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7"/>
    </row>
    <row r="155" spans="1:13" ht="15">
      <c r="A155" s="8"/>
      <c r="B155" s="8" t="s">
        <v>112</v>
      </c>
      <c r="C155" s="9"/>
      <c r="D155" s="9"/>
      <c r="E155" s="9"/>
      <c r="F155" s="9">
        <v>350000000</v>
      </c>
      <c r="G155" s="9"/>
      <c r="H155" s="9"/>
      <c r="I155" s="9"/>
      <c r="J155" s="9"/>
      <c r="K155" s="9"/>
      <c r="L155" s="9"/>
      <c r="M155" s="10">
        <f aca="true" t="shared" si="24" ref="M155:M167">SUM(C155:L155)</f>
        <v>350000000</v>
      </c>
    </row>
    <row r="156" spans="1:13" ht="15">
      <c r="A156" s="8"/>
      <c r="B156" s="8" t="s">
        <v>113</v>
      </c>
      <c r="C156" s="14"/>
      <c r="D156" s="14"/>
      <c r="E156" s="14"/>
      <c r="F156" s="14">
        <v>200000000</v>
      </c>
      <c r="G156" s="14"/>
      <c r="H156" s="14"/>
      <c r="I156" s="14"/>
      <c r="J156" s="14"/>
      <c r="K156" s="14"/>
      <c r="L156" s="14"/>
      <c r="M156" s="10">
        <f t="shared" si="24"/>
        <v>200000000</v>
      </c>
    </row>
    <row r="157" spans="1:13" ht="15">
      <c r="A157" s="8"/>
      <c r="B157" s="8" t="s">
        <v>114</v>
      </c>
      <c r="C157" s="14"/>
      <c r="D157" s="14"/>
      <c r="E157" s="14"/>
      <c r="F157" s="14">
        <v>1500000000</v>
      </c>
      <c r="G157" s="14"/>
      <c r="H157" s="14"/>
      <c r="I157" s="14"/>
      <c r="J157" s="14"/>
      <c r="K157" s="14"/>
      <c r="L157" s="14"/>
      <c r="M157" s="10">
        <f t="shared" si="24"/>
        <v>1500000000</v>
      </c>
    </row>
    <row r="158" spans="1:13" ht="15">
      <c r="A158" s="8"/>
      <c r="B158" s="8" t="s">
        <v>115</v>
      </c>
      <c r="C158" s="14"/>
      <c r="D158" s="14"/>
      <c r="E158" s="14"/>
      <c r="F158" s="14">
        <v>1500000000</v>
      </c>
      <c r="G158" s="14"/>
      <c r="H158" s="14"/>
      <c r="I158" s="14"/>
      <c r="J158" s="14"/>
      <c r="K158" s="14"/>
      <c r="L158" s="14"/>
      <c r="M158" s="10">
        <f t="shared" si="24"/>
        <v>1500000000</v>
      </c>
    </row>
    <row r="159" spans="1:13" ht="15">
      <c r="A159" s="8"/>
      <c r="B159" s="8" t="s">
        <v>116</v>
      </c>
      <c r="C159" s="14"/>
      <c r="D159" s="14"/>
      <c r="E159" s="14"/>
      <c r="F159" s="14">
        <v>600000000</v>
      </c>
      <c r="G159" s="14"/>
      <c r="H159" s="14"/>
      <c r="I159" s="14"/>
      <c r="J159" s="14"/>
      <c r="K159" s="14"/>
      <c r="L159" s="14"/>
      <c r="M159" s="10">
        <f t="shared" si="24"/>
        <v>600000000</v>
      </c>
    </row>
    <row r="160" spans="1:13" ht="15">
      <c r="A160" s="8"/>
      <c r="B160" s="8" t="s">
        <v>117</v>
      </c>
      <c r="C160" s="14"/>
      <c r="D160" s="14"/>
      <c r="E160" s="14"/>
      <c r="F160" s="14">
        <v>1400000000</v>
      </c>
      <c r="G160" s="14"/>
      <c r="H160" s="14"/>
      <c r="I160" s="14"/>
      <c r="J160" s="14"/>
      <c r="K160" s="14"/>
      <c r="L160" s="14"/>
      <c r="M160" s="10">
        <f t="shared" si="24"/>
        <v>1400000000</v>
      </c>
    </row>
    <row r="161" spans="1:13" ht="15">
      <c r="A161" s="8"/>
      <c r="B161" s="8" t="s">
        <v>118</v>
      </c>
      <c r="C161" s="14"/>
      <c r="D161" s="14"/>
      <c r="E161" s="14"/>
      <c r="F161" s="14"/>
      <c r="G161" s="14"/>
      <c r="H161" s="14"/>
      <c r="I161" s="14"/>
      <c r="J161" s="14"/>
      <c r="K161" s="14">
        <v>1200000000</v>
      </c>
      <c r="L161" s="14"/>
      <c r="M161" s="10">
        <f t="shared" si="24"/>
        <v>1200000000</v>
      </c>
    </row>
    <row r="162" spans="1:13" ht="15">
      <c r="A162" s="8"/>
      <c r="B162" s="8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0">
        <f t="shared" si="24"/>
        <v>0</v>
      </c>
    </row>
    <row r="163" spans="1:13" ht="15">
      <c r="A163" s="8"/>
      <c r="B163" s="8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0">
        <f t="shared" si="24"/>
        <v>0</v>
      </c>
    </row>
    <row r="164" spans="1:13" ht="15">
      <c r="A164" s="8"/>
      <c r="B164" s="8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0">
        <f t="shared" si="24"/>
        <v>0</v>
      </c>
    </row>
    <row r="165" spans="1:13" ht="15">
      <c r="A165" s="8"/>
      <c r="B165" s="8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0">
        <f t="shared" si="24"/>
        <v>0</v>
      </c>
    </row>
    <row r="166" spans="1:13" ht="15">
      <c r="A166" s="8"/>
      <c r="B166" s="8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0">
        <f t="shared" si="24"/>
        <v>0</v>
      </c>
    </row>
    <row r="167" spans="1:13" ht="15">
      <c r="A167" s="8"/>
      <c r="B167" s="8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0">
        <f t="shared" si="24"/>
        <v>0</v>
      </c>
    </row>
    <row r="168" spans="1:13" ht="15">
      <c r="A168" s="10"/>
      <c r="B168" s="20" t="s">
        <v>119</v>
      </c>
      <c r="C168" s="10">
        <f>SUM(C155:C167)</f>
        <v>0</v>
      </c>
      <c r="D168" s="10">
        <f aca="true" t="shared" si="25" ref="D168:M168">SUM(D155:D167)</f>
        <v>0</v>
      </c>
      <c r="E168" s="10">
        <f t="shared" si="25"/>
        <v>0</v>
      </c>
      <c r="F168" s="10">
        <f t="shared" si="25"/>
        <v>5550000000</v>
      </c>
      <c r="G168" s="10">
        <f t="shared" si="25"/>
        <v>0</v>
      </c>
      <c r="H168" s="10">
        <f t="shared" si="25"/>
        <v>0</v>
      </c>
      <c r="I168" s="10">
        <f t="shared" si="25"/>
        <v>0</v>
      </c>
      <c r="J168" s="10">
        <f t="shared" si="25"/>
        <v>0</v>
      </c>
      <c r="K168" s="10">
        <f t="shared" si="25"/>
        <v>1200000000</v>
      </c>
      <c r="L168" s="10">
        <f t="shared" si="25"/>
        <v>0</v>
      </c>
      <c r="M168" s="10">
        <f t="shared" si="25"/>
        <v>6750000000</v>
      </c>
    </row>
    <row r="169" spans="1:13" ht="15">
      <c r="A169" s="46"/>
      <c r="B169" s="46" t="s">
        <v>120</v>
      </c>
      <c r="C169" s="46">
        <f>C153+C168</f>
        <v>459000000</v>
      </c>
      <c r="D169" s="46">
        <f aca="true" t="shared" si="26" ref="D169:M169">D153+D168</f>
        <v>0</v>
      </c>
      <c r="E169" s="46">
        <f t="shared" si="26"/>
        <v>0</v>
      </c>
      <c r="F169" s="46">
        <f t="shared" si="26"/>
        <v>5550000000</v>
      </c>
      <c r="G169" s="46">
        <f t="shared" si="26"/>
        <v>0</v>
      </c>
      <c r="H169" s="46">
        <f t="shared" si="26"/>
        <v>0</v>
      </c>
      <c r="I169" s="46">
        <f t="shared" si="26"/>
        <v>745000000</v>
      </c>
      <c r="J169" s="46">
        <f t="shared" si="26"/>
        <v>0</v>
      </c>
      <c r="K169" s="46">
        <f t="shared" si="26"/>
        <v>1200000000</v>
      </c>
      <c r="L169" s="46">
        <f t="shared" si="26"/>
        <v>0</v>
      </c>
      <c r="M169" s="46">
        <f t="shared" si="26"/>
        <v>7954000000</v>
      </c>
    </row>
    <row r="170" spans="1:13" ht="15">
      <c r="A170" s="27"/>
      <c r="B170" s="2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47" t="s">
        <v>121</v>
      </c>
      <c r="B171" s="48"/>
      <c r="C171" s="47">
        <f aca="true" t="shared" si="27" ref="C171:M171">C45+C90+C126+C141+C169</f>
        <v>20706297380</v>
      </c>
      <c r="D171" s="47">
        <f t="shared" si="27"/>
        <v>707123000</v>
      </c>
      <c r="E171" s="47">
        <f t="shared" si="27"/>
        <v>0</v>
      </c>
      <c r="F171" s="47">
        <f t="shared" si="27"/>
        <v>5700492625.347</v>
      </c>
      <c r="G171" s="47">
        <f t="shared" si="27"/>
        <v>2739000000</v>
      </c>
      <c r="H171" s="47">
        <f t="shared" si="27"/>
        <v>8000000</v>
      </c>
      <c r="I171" s="47">
        <f t="shared" si="27"/>
        <v>745000000</v>
      </c>
      <c r="J171" s="47">
        <f t="shared" si="27"/>
        <v>0</v>
      </c>
      <c r="K171" s="47">
        <f t="shared" si="27"/>
        <v>1200000000</v>
      </c>
      <c r="L171" s="47">
        <f t="shared" si="27"/>
        <v>24000000</v>
      </c>
      <c r="M171" s="47">
        <f t="shared" si="27"/>
        <v>31829913005.347</v>
      </c>
    </row>
    <row r="173" spans="4:12" ht="14.25">
      <c r="D173" s="49"/>
      <c r="K173" s="49"/>
      <c r="L173" s="50"/>
    </row>
    <row r="176" ht="14.25">
      <c r="K176" s="49"/>
    </row>
  </sheetData>
  <sheetProtection/>
  <mergeCells count="11">
    <mergeCell ref="A77:M77"/>
    <mergeCell ref="A5:M5"/>
    <mergeCell ref="A27:M27"/>
    <mergeCell ref="A47:M47"/>
    <mergeCell ref="A59:M59"/>
    <mergeCell ref="A68:M68"/>
    <mergeCell ref="A92:M92"/>
    <mergeCell ref="A114:M114"/>
    <mergeCell ref="A128:B128"/>
    <mergeCell ref="A143:M143"/>
    <mergeCell ref="A154:M15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Jwait</dc:creator>
  <cp:keywords/>
  <dc:description/>
  <cp:lastModifiedBy>Elsabe Rossouw</cp:lastModifiedBy>
  <dcterms:created xsi:type="dcterms:W3CDTF">2018-05-09T14:31:02Z</dcterms:created>
  <dcterms:modified xsi:type="dcterms:W3CDTF">2018-06-04T08:44:59Z</dcterms:modified>
  <cp:category/>
  <cp:version/>
  <cp:contentType/>
  <cp:contentStatus/>
</cp:coreProperties>
</file>